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1580" windowHeight="5520" activeTab="2"/>
  </bookViews>
  <sheets>
    <sheet name="ESTADO EJECUCION INTEGRADO" sheetId="3" r:id="rId1"/>
    <sheet name="GASTOS" sheetId="1" r:id="rId2"/>
    <sheet name="INGRESOS" sheetId="2" r:id="rId3"/>
  </sheets>
  <definedNames>
    <definedName name="_xlnm.Print_Area" localSheetId="1">GASTOS!$A$2:$E$207</definedName>
    <definedName name="_xlnm.Print_Area" localSheetId="2">INGRESOS!$A$1:$E$56</definedName>
    <definedName name="_xlnm.Print_Titles" localSheetId="0">'ESTADO EJECUCION INTEGRADO'!$1:$5</definedName>
    <definedName name="_xlnm.Print_Titles" localSheetId="1">GASTOS!$2:$5</definedName>
  </definedNames>
  <calcPr calcId="125725"/>
</workbook>
</file>

<file path=xl/calcChain.xml><?xml version="1.0" encoding="utf-8"?>
<calcChain xmlns="http://schemas.openxmlformats.org/spreadsheetml/2006/main">
  <c r="F146" i="3"/>
  <c r="F138"/>
  <c r="E146"/>
  <c r="E145"/>
  <c r="E144"/>
  <c r="E143"/>
  <c r="E142"/>
  <c r="E141"/>
  <c r="E140"/>
  <c r="E112"/>
  <c r="F60"/>
  <c r="E72"/>
  <c r="E71"/>
  <c r="E70"/>
  <c r="E69"/>
  <c r="E68"/>
  <c r="E67"/>
  <c r="E66"/>
  <c r="E65"/>
  <c r="E64"/>
  <c r="E63"/>
  <c r="E62"/>
  <c r="E61"/>
  <c r="E43"/>
  <c r="E73"/>
  <c r="E74"/>
  <c r="E75"/>
  <c r="E76"/>
  <c r="E77"/>
  <c r="E45"/>
  <c r="E46"/>
  <c r="E47"/>
  <c r="E48"/>
  <c r="E49"/>
  <c r="E50"/>
  <c r="E51"/>
  <c r="E52"/>
  <c r="E53"/>
  <c r="E54"/>
  <c r="E55"/>
  <c r="E56"/>
  <c r="E57"/>
  <c r="E58"/>
  <c r="E59"/>
  <c r="E60"/>
  <c r="E42"/>
  <c r="E44"/>
  <c r="E41"/>
  <c r="E40"/>
  <c r="F79"/>
  <c r="F82"/>
  <c r="F77"/>
  <c r="F76"/>
  <c r="F75"/>
  <c r="F74"/>
  <c r="F72"/>
  <c r="F73"/>
  <c r="F58" i="1"/>
  <c r="E17" i="3" l="1"/>
  <c r="D17"/>
  <c r="D210"/>
  <c r="E174"/>
  <c r="D174"/>
  <c r="F17" l="1"/>
  <c r="F210"/>
  <c r="E210"/>
  <c r="F174"/>
  <c r="E194" l="1"/>
  <c r="E171"/>
  <c r="D194" l="1"/>
  <c r="F194" s="1"/>
  <c r="D171"/>
  <c r="F171" s="1"/>
  <c r="D161"/>
  <c r="E90" l="1"/>
  <c r="D222"/>
  <c r="D220"/>
  <c r="D218"/>
  <c r="D216"/>
  <c r="D198"/>
  <c r="D181"/>
  <c r="D175"/>
  <c r="D172"/>
  <c r="D169"/>
  <c r="D167"/>
  <c r="D155"/>
  <c r="D135"/>
  <c r="D133"/>
  <c r="D129"/>
  <c r="D125"/>
  <c r="D123"/>
  <c r="D115"/>
  <c r="D90"/>
  <c r="D199"/>
  <c r="D126"/>
  <c r="D88"/>
  <c r="D86"/>
  <c r="D87"/>
  <c r="D69"/>
  <c r="D196"/>
  <c r="D165"/>
  <c r="D60"/>
  <c r="E209"/>
  <c r="E207"/>
  <c r="D207"/>
  <c r="E179"/>
  <c r="F179" s="1"/>
  <c r="E170"/>
  <c r="F90"/>
  <c r="D209"/>
  <c r="E181"/>
  <c r="E180"/>
  <c r="E178"/>
  <c r="E177"/>
  <c r="E176"/>
  <c r="D180"/>
  <c r="D178"/>
  <c r="D177"/>
  <c r="E9"/>
  <c r="E10"/>
  <c r="E12"/>
  <c r="E13"/>
  <c r="E14"/>
  <c r="E15"/>
  <c r="E18"/>
  <c r="E19"/>
  <c r="E20"/>
  <c r="F21"/>
  <c r="E22"/>
  <c r="E23"/>
  <c r="E24"/>
  <c r="E25"/>
  <c r="E27"/>
  <c r="E26" s="1"/>
  <c r="E29"/>
  <c r="E28" s="1"/>
  <c r="E31"/>
  <c r="E30" s="1"/>
  <c r="E35"/>
  <c r="E34" s="1"/>
  <c r="E37"/>
  <c r="E38"/>
  <c r="E39"/>
  <c r="C75"/>
  <c r="E80"/>
  <c r="E81"/>
  <c r="E83"/>
  <c r="E84"/>
  <c r="E86"/>
  <c r="E87"/>
  <c r="E88"/>
  <c r="E89"/>
  <c r="E92"/>
  <c r="E93"/>
  <c r="C94"/>
  <c r="E94"/>
  <c r="E99"/>
  <c r="E98" s="1"/>
  <c r="E101"/>
  <c r="C102"/>
  <c r="E102"/>
  <c r="E108"/>
  <c r="E109"/>
  <c r="E110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3"/>
  <c r="E134"/>
  <c r="E135"/>
  <c r="E136"/>
  <c r="E137"/>
  <c r="E138"/>
  <c r="E139"/>
  <c r="E148"/>
  <c r="E149"/>
  <c r="E150"/>
  <c r="E151"/>
  <c r="E157"/>
  <c r="E158"/>
  <c r="E159"/>
  <c r="E160"/>
  <c r="E162"/>
  <c r="E163"/>
  <c r="E164"/>
  <c r="E165"/>
  <c r="E166"/>
  <c r="E167"/>
  <c r="E168"/>
  <c r="E169"/>
  <c r="C170"/>
  <c r="C172"/>
  <c r="E172"/>
  <c r="E173"/>
  <c r="E175"/>
  <c r="E182"/>
  <c r="E183"/>
  <c r="E184"/>
  <c r="E185"/>
  <c r="E186"/>
  <c r="E187"/>
  <c r="E188"/>
  <c r="E189"/>
  <c r="E190"/>
  <c r="E191"/>
  <c r="E192"/>
  <c r="E193"/>
  <c r="E195"/>
  <c r="E196"/>
  <c r="E198"/>
  <c r="E199"/>
  <c r="E200"/>
  <c r="E201"/>
  <c r="E202"/>
  <c r="E203"/>
  <c r="E204"/>
  <c r="E205"/>
  <c r="E208"/>
  <c r="E212"/>
  <c r="E211" s="1"/>
  <c r="E216"/>
  <c r="E217"/>
  <c r="E218"/>
  <c r="E219"/>
  <c r="E220"/>
  <c r="E221"/>
  <c r="E222"/>
  <c r="E224"/>
  <c r="E225"/>
  <c r="E227"/>
  <c r="E226" s="1"/>
  <c r="E229"/>
  <c r="E228" s="1"/>
  <c r="E234"/>
  <c r="C235"/>
  <c r="E235"/>
  <c r="E238"/>
  <c r="E237" s="1"/>
  <c r="C240"/>
  <c r="E244"/>
  <c r="E245"/>
  <c r="D35"/>
  <c r="D37"/>
  <c r="D38"/>
  <c r="F38" s="1"/>
  <c r="D39"/>
  <c r="D40"/>
  <c r="F40" s="1"/>
  <c r="D41"/>
  <c r="D42"/>
  <c r="F42" s="1"/>
  <c r="D44"/>
  <c r="F44" s="1"/>
  <c r="D45"/>
  <c r="F45" s="1"/>
  <c r="D46"/>
  <c r="F46" s="1"/>
  <c r="D48"/>
  <c r="F48" s="1"/>
  <c r="D49"/>
  <c r="D50"/>
  <c r="F50" s="1"/>
  <c r="D51"/>
  <c r="D52"/>
  <c r="F52" s="1"/>
  <c r="D53"/>
  <c r="D54"/>
  <c r="F54" s="1"/>
  <c r="D55"/>
  <c r="D56"/>
  <c r="F56" s="1"/>
  <c r="D57"/>
  <c r="D58"/>
  <c r="F58" s="1"/>
  <c r="D62"/>
  <c r="F62" s="1"/>
  <c r="D65"/>
  <c r="F65" s="1"/>
  <c r="D67"/>
  <c r="F67" s="1"/>
  <c r="D70"/>
  <c r="F70" s="1"/>
  <c r="D71"/>
  <c r="F71" s="1"/>
  <c r="D72"/>
  <c r="D75"/>
  <c r="D76"/>
  <c r="D83"/>
  <c r="D84"/>
  <c r="F84" s="1"/>
  <c r="D89"/>
  <c r="F89" s="1"/>
  <c r="D92"/>
  <c r="D93"/>
  <c r="F93" s="1"/>
  <c r="D94"/>
  <c r="F94" s="1"/>
  <c r="D106"/>
  <c r="F72" i="1"/>
  <c r="D110" i="3"/>
  <c r="F110" s="1"/>
  <c r="D111"/>
  <c r="F111" s="1"/>
  <c r="D112"/>
  <c r="F112" s="1"/>
  <c r="D113"/>
  <c r="F113" s="1"/>
  <c r="D114"/>
  <c r="D116"/>
  <c r="D120"/>
  <c r="F120" s="1"/>
  <c r="D122"/>
  <c r="F122" s="1"/>
  <c r="D124"/>
  <c r="F124" s="1"/>
  <c r="D128"/>
  <c r="F128" s="1"/>
  <c r="D132"/>
  <c r="F132" s="1"/>
  <c r="D134"/>
  <c r="F134" s="1"/>
  <c r="D136"/>
  <c r="F136" s="1"/>
  <c r="D138"/>
  <c r="D140"/>
  <c r="F140" s="1"/>
  <c r="D141"/>
  <c r="F141" s="1"/>
  <c r="D142"/>
  <c r="F142" s="1"/>
  <c r="D143"/>
  <c r="F143" s="1"/>
  <c r="D144"/>
  <c r="F144" s="1"/>
  <c r="D148"/>
  <c r="D157"/>
  <c r="D158"/>
  <c r="F158" s="1"/>
  <c r="D159"/>
  <c r="F159" s="1"/>
  <c r="D160"/>
  <c r="F160" s="1"/>
  <c r="D162"/>
  <c r="F162" s="1"/>
  <c r="D163"/>
  <c r="F163" s="1"/>
  <c r="D164"/>
  <c r="F164" s="1"/>
  <c r="D166"/>
  <c r="F166" s="1"/>
  <c r="D168"/>
  <c r="F168" s="1"/>
  <c r="D170"/>
  <c r="F170" s="1"/>
  <c r="D173"/>
  <c r="F173" s="1"/>
  <c r="D176"/>
  <c r="D182"/>
  <c r="D183"/>
  <c r="F183" s="1"/>
  <c r="D184"/>
  <c r="D185"/>
  <c r="F185" s="1"/>
  <c r="D186"/>
  <c r="D187"/>
  <c r="F187" s="1"/>
  <c r="D188"/>
  <c r="D189"/>
  <c r="F189" s="1"/>
  <c r="D190"/>
  <c r="D191"/>
  <c r="F191" s="1"/>
  <c r="D192"/>
  <c r="D193"/>
  <c r="D195"/>
  <c r="F195" s="1"/>
  <c r="D200"/>
  <c r="F200" s="1"/>
  <c r="D201"/>
  <c r="F201" s="1"/>
  <c r="D203"/>
  <c r="D204"/>
  <c r="F204" s="1"/>
  <c r="D205"/>
  <c r="D212"/>
  <c r="D217"/>
  <c r="F217" s="1"/>
  <c r="D219"/>
  <c r="F219" s="1"/>
  <c r="D221"/>
  <c r="F221" s="1"/>
  <c r="D224"/>
  <c r="D225"/>
  <c r="F225" s="1"/>
  <c r="D227"/>
  <c r="D229"/>
  <c r="D245"/>
  <c r="F245" s="1"/>
  <c r="D9"/>
  <c r="D10"/>
  <c r="F10" s="1"/>
  <c r="D12"/>
  <c r="D13"/>
  <c r="F13" s="1"/>
  <c r="D14"/>
  <c r="F14" s="1"/>
  <c r="D15"/>
  <c r="F15" s="1"/>
  <c r="D20"/>
  <c r="F20" s="1"/>
  <c r="D23"/>
  <c r="F23" s="1"/>
  <c r="D25"/>
  <c r="F25" s="1"/>
  <c r="D27"/>
  <c r="D99"/>
  <c r="D101"/>
  <c r="D102"/>
  <c r="F102" s="1"/>
  <c r="D234"/>
  <c r="D235"/>
  <c r="F235" s="1"/>
  <c r="D238"/>
  <c r="D240"/>
  <c r="E240"/>
  <c r="E239" s="1"/>
  <c r="D18" l="1"/>
  <c r="D137"/>
  <c r="F102" i="1"/>
  <c r="D131" i="3"/>
  <c r="D118"/>
  <c r="D77"/>
  <c r="D73"/>
  <c r="E206"/>
  <c r="D208"/>
  <c r="D206" s="1"/>
  <c r="E16"/>
  <c r="D59"/>
  <c r="D61"/>
  <c r="D64"/>
  <c r="F64" s="1"/>
  <c r="D66"/>
  <c r="F66" s="1"/>
  <c r="D63"/>
  <c r="F61"/>
  <c r="F209"/>
  <c r="F115"/>
  <c r="F123"/>
  <c r="F125"/>
  <c r="F129"/>
  <c r="F133"/>
  <c r="F135"/>
  <c r="F137"/>
  <c r="F167"/>
  <c r="F169"/>
  <c r="F172"/>
  <c r="F175"/>
  <c r="F218"/>
  <c r="F220"/>
  <c r="F222"/>
  <c r="F205"/>
  <c r="F203"/>
  <c r="F193"/>
  <c r="F192"/>
  <c r="F190"/>
  <c r="F188"/>
  <c r="F186"/>
  <c r="F184"/>
  <c r="F182"/>
  <c r="D139"/>
  <c r="F116"/>
  <c r="F114"/>
  <c r="F57"/>
  <c r="F55"/>
  <c r="F53"/>
  <c r="F51"/>
  <c r="F49"/>
  <c r="F41"/>
  <c r="F39"/>
  <c r="D145"/>
  <c r="D149"/>
  <c r="F149" s="1"/>
  <c r="D146"/>
  <c r="D150"/>
  <c r="D151"/>
  <c r="F151" s="1"/>
  <c r="D127"/>
  <c r="F127" s="1"/>
  <c r="E91"/>
  <c r="F63"/>
  <c r="F87"/>
  <c r="F88"/>
  <c r="F118"/>
  <c r="F126"/>
  <c r="F131"/>
  <c r="F145"/>
  <c r="F199"/>
  <c r="F59"/>
  <c r="F69"/>
  <c r="F150"/>
  <c r="F207"/>
  <c r="D121"/>
  <c r="F121" s="1"/>
  <c r="D91"/>
  <c r="F139"/>
  <c r="E85"/>
  <c r="D85"/>
  <c r="F165"/>
  <c r="F196"/>
  <c r="F178"/>
  <c r="F180"/>
  <c r="F176"/>
  <c r="F181"/>
  <c r="F177"/>
  <c r="E8"/>
  <c r="E223"/>
  <c r="E82"/>
  <c r="D108"/>
  <c r="F108" s="1"/>
  <c r="D80"/>
  <c r="F80" s="1"/>
  <c r="D43"/>
  <c r="F43" s="1"/>
  <c r="E243"/>
  <c r="E242" s="1"/>
  <c r="E246" s="1"/>
  <c r="E233"/>
  <c r="E232" s="1"/>
  <c r="E236" s="1"/>
  <c r="E197"/>
  <c r="E147"/>
  <c r="E36"/>
  <c r="E11"/>
  <c r="E215"/>
  <c r="E107"/>
  <c r="E100"/>
  <c r="E97" s="1"/>
  <c r="E103" s="1"/>
  <c r="E79"/>
  <c r="D239"/>
  <c r="F240"/>
  <c r="F239" s="1"/>
  <c r="D31"/>
  <c r="D24"/>
  <c r="F24" s="1"/>
  <c r="D19"/>
  <c r="F19" s="1"/>
  <c r="D202"/>
  <c r="F202" s="1"/>
  <c r="D119"/>
  <c r="F119" s="1"/>
  <c r="D74"/>
  <c r="D47"/>
  <c r="F47" s="1"/>
  <c r="D29"/>
  <c r="D22"/>
  <c r="F22" s="1"/>
  <c r="D130"/>
  <c r="F130" s="1"/>
  <c r="D117"/>
  <c r="F117" s="1"/>
  <c r="D109"/>
  <c r="F109" s="1"/>
  <c r="D81"/>
  <c r="F81" s="1"/>
  <c r="D68"/>
  <c r="F68" s="1"/>
  <c r="D237"/>
  <c r="F238"/>
  <c r="F237" s="1"/>
  <c r="F234"/>
  <c r="F233" s="1"/>
  <c r="F232" s="1"/>
  <c r="F236" s="1"/>
  <c r="D233"/>
  <c r="D232" s="1"/>
  <c r="D236" s="1"/>
  <c r="D98"/>
  <c r="F99"/>
  <c r="F98" s="1"/>
  <c r="F18"/>
  <c r="F16" s="1"/>
  <c r="F9"/>
  <c r="F8" s="1"/>
  <c r="D8"/>
  <c r="D226"/>
  <c r="F227"/>
  <c r="F226" s="1"/>
  <c r="F216"/>
  <c r="F215" s="1"/>
  <c r="D215"/>
  <c r="F208"/>
  <c r="F157"/>
  <c r="D156"/>
  <c r="D105"/>
  <c r="F86"/>
  <c r="F85" s="1"/>
  <c r="F35"/>
  <c r="F34" s="1"/>
  <c r="D34"/>
  <c r="D244"/>
  <c r="E241"/>
  <c r="E32"/>
  <c r="D100"/>
  <c r="F101"/>
  <c r="F100" s="1"/>
  <c r="D26"/>
  <c r="F27"/>
  <c r="F26" s="1"/>
  <c r="D11"/>
  <c r="F12"/>
  <c r="F11" s="1"/>
  <c r="D228"/>
  <c r="F229"/>
  <c r="F228" s="1"/>
  <c r="F224"/>
  <c r="F223" s="1"/>
  <c r="D223"/>
  <c r="F212"/>
  <c r="F211" s="1"/>
  <c r="D211"/>
  <c r="D197"/>
  <c r="F198"/>
  <c r="D154"/>
  <c r="D147"/>
  <c r="F148"/>
  <c r="F92"/>
  <c r="F91" s="1"/>
  <c r="D82"/>
  <c r="F83"/>
  <c r="F37"/>
  <c r="F73" i="1"/>
  <c r="E214" i="3"/>
  <c r="E213" s="1"/>
  <c r="E78"/>
  <c r="F23" i="2" l="1"/>
  <c r="F114" i="1"/>
  <c r="F206" i="3"/>
  <c r="D16"/>
  <c r="E247"/>
  <c r="D79"/>
  <c r="D78" s="1"/>
  <c r="D107"/>
  <c r="D104" s="1"/>
  <c r="D152" s="1"/>
  <c r="F147"/>
  <c r="E95"/>
  <c r="E96" s="1"/>
  <c r="F197"/>
  <c r="F78"/>
  <c r="F36"/>
  <c r="D36"/>
  <c r="F107"/>
  <c r="D153"/>
  <c r="F241"/>
  <c r="D243"/>
  <c r="D242" s="1"/>
  <c r="F244"/>
  <c r="F243" s="1"/>
  <c r="D28"/>
  <c r="F29"/>
  <c r="F28" s="1"/>
  <c r="D30"/>
  <c r="F31"/>
  <c r="F30" s="1"/>
  <c r="D214"/>
  <c r="F97"/>
  <c r="F103" s="1"/>
  <c r="D241"/>
  <c r="E249"/>
  <c r="D97"/>
  <c r="D103" s="1"/>
  <c r="D32" l="1"/>
  <c r="D249" s="1"/>
  <c r="F32"/>
  <c r="F249" s="1"/>
  <c r="D95"/>
  <c r="F95"/>
  <c r="F242"/>
  <c r="F246" s="1"/>
  <c r="D246"/>
  <c r="D247" s="1"/>
  <c r="F247" s="1"/>
  <c r="F214"/>
  <c r="D213"/>
  <c r="D96" l="1"/>
  <c r="F96"/>
  <c r="F213"/>
  <c r="D230"/>
  <c r="D250" l="1"/>
  <c r="D251" s="1"/>
  <c r="D248"/>
  <c r="D231"/>
  <c r="E106" l="1"/>
  <c r="E105" s="1"/>
  <c r="E104" s="1"/>
  <c r="E152" s="1"/>
  <c r="F106" l="1"/>
  <c r="F105" s="1"/>
  <c r="F104" s="1"/>
  <c r="F152" s="1"/>
  <c r="E155"/>
  <c r="E154" s="1"/>
  <c r="F155" l="1"/>
  <c r="F154" s="1"/>
  <c r="E161"/>
  <c r="E156" s="1"/>
  <c r="E153" s="1"/>
  <c r="E230" s="1"/>
  <c r="E250" l="1"/>
  <c r="E251" s="1"/>
  <c r="E231"/>
  <c r="E248"/>
  <c r="F161"/>
  <c r="F156" s="1"/>
  <c r="F153" s="1"/>
  <c r="F230" s="1"/>
  <c r="F248" l="1"/>
  <c r="F231"/>
  <c r="F250"/>
  <c r="F251" s="1"/>
</calcChain>
</file>

<file path=xl/comments1.xml><?xml version="1.0" encoding="utf-8"?>
<comments xmlns="http://schemas.openxmlformats.org/spreadsheetml/2006/main">
  <authors>
    <author>F01024</author>
  </authors>
  <commentList>
    <comment ref="B225" authorId="0">
      <text>
        <r>
          <rPr>
            <b/>
            <sz val="8"/>
            <color indexed="81"/>
            <rFont val="Tahoma"/>
            <family val="2"/>
          </rPr>
          <t>F01024: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<sst xmlns="http://schemas.openxmlformats.org/spreadsheetml/2006/main" count="902" uniqueCount="415">
  <si>
    <t>Partida Presup.</t>
  </si>
  <si>
    <t>Concepto</t>
  </si>
  <si>
    <t>Gastos corrientes</t>
  </si>
  <si>
    <t>Gastos en personal</t>
  </si>
  <si>
    <t>Bienes y servicios de consumo</t>
  </si>
  <si>
    <t>Gastos financieros</t>
  </si>
  <si>
    <t>Deuda interna</t>
  </si>
  <si>
    <t>56.02.01</t>
  </si>
  <si>
    <t>Intereses BdE</t>
  </si>
  <si>
    <t>Deuda externa</t>
  </si>
  <si>
    <t>56.03.01</t>
  </si>
  <si>
    <t>Intereses BID</t>
  </si>
  <si>
    <t>Otros gastos corrientes</t>
  </si>
  <si>
    <t>57.02.01</t>
  </si>
  <si>
    <t>Seguros</t>
  </si>
  <si>
    <t>Transferencias y donaciones corrientes</t>
  </si>
  <si>
    <t>58.01.02</t>
  </si>
  <si>
    <t>A entidades descentralizadas y autónomas</t>
  </si>
  <si>
    <t>58.01.03</t>
  </si>
  <si>
    <t>A Empresas Públicas</t>
  </si>
  <si>
    <t>Total gastos corrientes</t>
  </si>
  <si>
    <t>Gastos de producción</t>
  </si>
  <si>
    <t>61</t>
  </si>
  <si>
    <t>Gastos en personal para producción</t>
  </si>
  <si>
    <t>63</t>
  </si>
  <si>
    <t>Bienes y servicios para producción</t>
  </si>
  <si>
    <t>67</t>
  </si>
  <si>
    <t>Otros gastos de producción</t>
  </si>
  <si>
    <t>67.02.01</t>
  </si>
  <si>
    <t>Gastos de inversión</t>
  </si>
  <si>
    <t>Gastos en personal para inversión</t>
  </si>
  <si>
    <t>Bienes y servicios para inversión</t>
  </si>
  <si>
    <t>Energía eléctrica</t>
  </si>
  <si>
    <t>Vehículos</t>
  </si>
  <si>
    <t>73.06.01</t>
  </si>
  <si>
    <t>73.06.03</t>
  </si>
  <si>
    <t>73.06.04</t>
  </si>
  <si>
    <t>73.06.05</t>
  </si>
  <si>
    <t>Obras públicas</t>
  </si>
  <si>
    <t>75.01.01</t>
  </si>
  <si>
    <t>Obras agua potable</t>
  </si>
  <si>
    <t>75.01.03</t>
  </si>
  <si>
    <t>Obras alcantarillado</t>
  </si>
  <si>
    <t>75.01.13</t>
  </si>
  <si>
    <t>Explotación de aguas subterráneas</t>
  </si>
  <si>
    <t>75.01.99</t>
  </si>
  <si>
    <t>Otras obras de infraestructura</t>
  </si>
  <si>
    <t>75.02.01</t>
  </si>
  <si>
    <t>Obras para generación eléctrica hidraúlica</t>
  </si>
  <si>
    <t>Otros gastos de inversión</t>
  </si>
  <si>
    <t>77.02.01</t>
  </si>
  <si>
    <t>Gastos de capital</t>
  </si>
  <si>
    <t>Bienes de larga duración</t>
  </si>
  <si>
    <t>84.01</t>
  </si>
  <si>
    <t>Bienes muebles</t>
  </si>
  <si>
    <t>84.01.03</t>
  </si>
  <si>
    <t>Mobiliarios</t>
  </si>
  <si>
    <t>84.01.04</t>
  </si>
  <si>
    <t>Maquinaria y Equipo</t>
  </si>
  <si>
    <t>84.01.05</t>
  </si>
  <si>
    <t>84.01.06</t>
  </si>
  <si>
    <t>Herramientas</t>
  </si>
  <si>
    <t>84.01.07</t>
  </si>
  <si>
    <t>Equipos, sistemas y paquetes informáticos</t>
  </si>
  <si>
    <t>84.01.09</t>
  </si>
  <si>
    <t>Libros y colecciones</t>
  </si>
  <si>
    <t>84.01.11</t>
  </si>
  <si>
    <t>Partes y repuestos</t>
  </si>
  <si>
    <t>Terrenos</t>
  </si>
  <si>
    <t>Total Gastos de inversión y capital</t>
  </si>
  <si>
    <t>Aplicación del financiamiento</t>
  </si>
  <si>
    <t>Amortización de la deuda pública</t>
  </si>
  <si>
    <t>96.02.01</t>
  </si>
  <si>
    <t>Amortización BdE</t>
  </si>
  <si>
    <t>96.03.01</t>
  </si>
  <si>
    <t>Amortización BID</t>
  </si>
  <si>
    <t>Total gastos de financiamiento</t>
  </si>
  <si>
    <t>Total gastos e inversiones</t>
  </si>
  <si>
    <t>Ingresos corrientes</t>
  </si>
  <si>
    <t>Venta de  bienes y servicios</t>
  </si>
  <si>
    <t>14.03.01</t>
  </si>
  <si>
    <t>Agua potable</t>
  </si>
  <si>
    <t>14.03.03</t>
  </si>
  <si>
    <t>Alcantarillado</t>
  </si>
  <si>
    <t>14.03.04</t>
  </si>
  <si>
    <t>14.03.99</t>
  </si>
  <si>
    <t xml:space="preserve">Otros servicios técnicos </t>
  </si>
  <si>
    <t>Rentas de inversiones y multas</t>
  </si>
  <si>
    <t>17.02.01</t>
  </si>
  <si>
    <t>Rentas de terrenos</t>
  </si>
  <si>
    <t>17.04.99</t>
  </si>
  <si>
    <t>Otras multas</t>
  </si>
  <si>
    <t>Total ingresos corrientes</t>
  </si>
  <si>
    <t>Ingresos de capital</t>
  </si>
  <si>
    <t>Ingresos de financiamiento</t>
  </si>
  <si>
    <t>Financiamiento público</t>
  </si>
  <si>
    <t>36.03.01</t>
  </si>
  <si>
    <t>Total ingresos de capital y financiamiento</t>
  </si>
  <si>
    <t>Saldos disponibles</t>
  </si>
  <si>
    <t>37.01.99</t>
  </si>
  <si>
    <t>Variaciones capital del trabajo y Saldo de caja bancos</t>
  </si>
  <si>
    <t>Total recursos netos</t>
  </si>
  <si>
    <t>Saldo por devengar</t>
  </si>
  <si>
    <t>17.03.99</t>
  </si>
  <si>
    <t>Otros intereses por mora</t>
  </si>
  <si>
    <t>Asignaciòn Codificada</t>
  </si>
  <si>
    <t xml:space="preserve">De Organismos Multilaterales </t>
  </si>
  <si>
    <t>Transferencias y Donaciones de Cap. E inv.</t>
  </si>
  <si>
    <t>Mantenimiento y Reparación Estruc. Obras Pública</t>
  </si>
  <si>
    <t>Construcciones y Edificaciones</t>
  </si>
  <si>
    <t xml:space="preserve"> </t>
  </si>
  <si>
    <t>17,01,99</t>
  </si>
  <si>
    <t>Intereses por Otras Operaciones</t>
  </si>
  <si>
    <t>17,02,02</t>
  </si>
  <si>
    <t>Renta Edificios Locales y Residencias</t>
  </si>
  <si>
    <t>17,03,06</t>
  </si>
  <si>
    <t>Transacciones Comerciales</t>
  </si>
  <si>
    <t>28.01.01</t>
  </si>
  <si>
    <t>De Gobierno Central</t>
  </si>
  <si>
    <t>57.02.06</t>
  </si>
  <si>
    <t>Costas Judiciales</t>
  </si>
  <si>
    <t>73.06.02</t>
  </si>
  <si>
    <t>Servicio de Auditoría</t>
  </si>
  <si>
    <t>Servicio de Capacitación</t>
  </si>
  <si>
    <t>75.01.07</t>
  </si>
  <si>
    <t>75.05.99</t>
  </si>
  <si>
    <t>75.99.01</t>
  </si>
  <si>
    <t>Asignaciones a distribuir a obras</t>
  </si>
  <si>
    <t>84.03</t>
  </si>
  <si>
    <t>Expropiaciones de bienes</t>
  </si>
  <si>
    <t>84.03.01</t>
  </si>
  <si>
    <t>84.04</t>
  </si>
  <si>
    <t>Intangibles</t>
  </si>
  <si>
    <t>84.04.01</t>
  </si>
  <si>
    <t>Intangibles-servidumbres forzosas</t>
  </si>
  <si>
    <t>87.01.04</t>
  </si>
  <si>
    <t>53.01.04</t>
  </si>
  <si>
    <t>Energía Eléctrica</t>
  </si>
  <si>
    <t>53.01.05</t>
  </si>
  <si>
    <t>Telecomunicaciones</t>
  </si>
  <si>
    <t>53.01.06</t>
  </si>
  <si>
    <t>Servicio de Correo</t>
  </si>
  <si>
    <t>53.02.01</t>
  </si>
  <si>
    <t>Transporte de Personal</t>
  </si>
  <si>
    <t>53.02.04</t>
  </si>
  <si>
    <t>53.02.06</t>
  </si>
  <si>
    <t>Eventos Públicos y Oficiales</t>
  </si>
  <si>
    <t>53.02.07</t>
  </si>
  <si>
    <t>53.02.08</t>
  </si>
  <si>
    <t>Servicio de Vigilancia</t>
  </si>
  <si>
    <t>53.02.09</t>
  </si>
  <si>
    <t>Servicio de Aseo</t>
  </si>
  <si>
    <t>53.02.99</t>
  </si>
  <si>
    <t>Otros Servicios Generales</t>
  </si>
  <si>
    <t>53.03.01</t>
  </si>
  <si>
    <t>Pasajes al Interior</t>
  </si>
  <si>
    <t>53.03.02</t>
  </si>
  <si>
    <t>Pasajes al Exterior</t>
  </si>
  <si>
    <t>53.03.03</t>
  </si>
  <si>
    <t>Viáticos y Subsistencias Interior</t>
  </si>
  <si>
    <t>53.03.04</t>
  </si>
  <si>
    <t>Viáticos y Subsistencias Exterior</t>
  </si>
  <si>
    <t>53.04.01</t>
  </si>
  <si>
    <t>Gasto Terrenos</t>
  </si>
  <si>
    <t>53.04.02</t>
  </si>
  <si>
    <t>Gasto Edificio Locales y Residencias</t>
  </si>
  <si>
    <t>53.04.03</t>
  </si>
  <si>
    <t>Gasto Mobiliarios</t>
  </si>
  <si>
    <t>53.04.04</t>
  </si>
  <si>
    <t>Gasto Maquinaria y Equipo</t>
  </si>
  <si>
    <t>53.04.05</t>
  </si>
  <si>
    <t>Gasto Vehículos</t>
  </si>
  <si>
    <t>53.05.02</t>
  </si>
  <si>
    <t>53.05.05</t>
  </si>
  <si>
    <t>Arrendamiento Vehículos</t>
  </si>
  <si>
    <t>53.06.01</t>
  </si>
  <si>
    <t>Consultoría-Asesoría-Investigación</t>
  </si>
  <si>
    <t>53.06.02</t>
  </si>
  <si>
    <t>53.06.03</t>
  </si>
  <si>
    <t>53.07.02</t>
  </si>
  <si>
    <t>Arrendamiento y Licenc.de Uso Paq.Inform.</t>
  </si>
  <si>
    <t>53.07.04</t>
  </si>
  <si>
    <t>Manten.y Reparac.Equipos y Sistem.Inform.</t>
  </si>
  <si>
    <t>53.08.01</t>
  </si>
  <si>
    <t>Alimentos y Bebidas</t>
  </si>
  <si>
    <t>53.08.02</t>
  </si>
  <si>
    <t>Vestuario, Lencería y Prendas Protección</t>
  </si>
  <si>
    <t>53.08.03</t>
  </si>
  <si>
    <t>Combustibles y Lubricantes</t>
  </si>
  <si>
    <t>53.08.04</t>
  </si>
  <si>
    <t>Materiales de Oficina</t>
  </si>
  <si>
    <t>53.08.05</t>
  </si>
  <si>
    <t>Materiales de Aseo</t>
  </si>
  <si>
    <t>53.08.06</t>
  </si>
  <si>
    <t>53.08.08</t>
  </si>
  <si>
    <t>Instrumental Médico Menor</t>
  </si>
  <si>
    <t>53.08.09</t>
  </si>
  <si>
    <t>Medicinas y Productos Farmacéuticos</t>
  </si>
  <si>
    <t>53.08.10</t>
  </si>
  <si>
    <t>Materiales para Laboratorio y Uso Médico</t>
  </si>
  <si>
    <t>53.08.11</t>
  </si>
  <si>
    <t>Materiales de Const.Eléct.Plom.y Carpint.</t>
  </si>
  <si>
    <t>53.08.13</t>
  </si>
  <si>
    <t>Repuestos y Accesorios</t>
  </si>
  <si>
    <t>53.08.99</t>
  </si>
  <si>
    <t>56.03.06</t>
  </si>
  <si>
    <t>Comisiones y Otros Cargos</t>
  </si>
  <si>
    <t>63.01.04</t>
  </si>
  <si>
    <t>63.01.05</t>
  </si>
  <si>
    <t>63.01.06</t>
  </si>
  <si>
    <t>63.02.01</t>
  </si>
  <si>
    <t>63.02.04</t>
  </si>
  <si>
    <t>63.02.07</t>
  </si>
  <si>
    <t>63.02.08</t>
  </si>
  <si>
    <t>63.02.09</t>
  </si>
  <si>
    <t>63.02.99</t>
  </si>
  <si>
    <t>63.03.01</t>
  </si>
  <si>
    <t>63.03.03</t>
  </si>
  <si>
    <t>Viáticos y Subsistencias en el Interior</t>
  </si>
  <si>
    <t>63.04.01</t>
  </si>
  <si>
    <t>Gasto en Terrenos</t>
  </si>
  <si>
    <t>63.04.02</t>
  </si>
  <si>
    <t>63.04.03</t>
  </si>
  <si>
    <t>63.04.04</t>
  </si>
  <si>
    <t>63.04.05</t>
  </si>
  <si>
    <t>63.04.06</t>
  </si>
  <si>
    <t>Gasto en Herramientas</t>
  </si>
  <si>
    <t>63.04.99</t>
  </si>
  <si>
    <t>Otras Instalaciones, Mantenim, y Reparac.</t>
  </si>
  <si>
    <t>63.05.02</t>
  </si>
  <si>
    <t>63.05.05</t>
  </si>
  <si>
    <t>63.06.01</t>
  </si>
  <si>
    <t>63.06.03</t>
  </si>
  <si>
    <t>Fiscalización e Inspecciones Técnicas</t>
  </si>
  <si>
    <t>63.06.05</t>
  </si>
  <si>
    <t>Estudio y Diseño de Proyectos</t>
  </si>
  <si>
    <t>63.07.04</t>
  </si>
  <si>
    <t>63.08.02</t>
  </si>
  <si>
    <t>63.08.03</t>
  </si>
  <si>
    <t>63.08.04</t>
  </si>
  <si>
    <t>63.08.05</t>
  </si>
  <si>
    <t>63.08.06</t>
  </si>
  <si>
    <t>63.08.10</t>
  </si>
  <si>
    <t>63.08.11</t>
  </si>
  <si>
    <t>Materiales Didácticos</t>
  </si>
  <si>
    <t>63.08.13</t>
  </si>
  <si>
    <t>63.08.99</t>
  </si>
  <si>
    <t>63.10.02</t>
  </si>
  <si>
    <t>Productos Químicos e Industriales</t>
  </si>
  <si>
    <t>73.01.04</t>
  </si>
  <si>
    <t>73.01.05</t>
  </si>
  <si>
    <t>73.01.06</t>
  </si>
  <si>
    <t>73.02.01</t>
  </si>
  <si>
    <t>73.02.07</t>
  </si>
  <si>
    <t>73.02.08</t>
  </si>
  <si>
    <t>73.02.09</t>
  </si>
  <si>
    <t>73.02.99</t>
  </si>
  <si>
    <t>73.03.01</t>
  </si>
  <si>
    <t>73.03.02</t>
  </si>
  <si>
    <t>73.03.03</t>
  </si>
  <si>
    <t>73.03.04</t>
  </si>
  <si>
    <t>73.04.05</t>
  </si>
  <si>
    <t>73.05.05</t>
  </si>
  <si>
    <t>73.07.02</t>
  </si>
  <si>
    <t>73.07.04</t>
  </si>
  <si>
    <t>73.08.02</t>
  </si>
  <si>
    <t>73.08.03</t>
  </si>
  <si>
    <t>73.08.04</t>
  </si>
  <si>
    <t>73.08.05</t>
  </si>
  <si>
    <t>Materiales de Impresión,Fotogr.Repro.y Pub.</t>
  </si>
  <si>
    <t>73.08.11</t>
  </si>
  <si>
    <t>73.08.13</t>
  </si>
  <si>
    <t>73.08.99</t>
  </si>
  <si>
    <t>63.01.02</t>
  </si>
  <si>
    <t>Agua de Riego</t>
  </si>
  <si>
    <t>63.03.04</t>
  </si>
  <si>
    <t>Viáticos y Subsistencias en el Exterior</t>
  </si>
  <si>
    <t>Difusión, Información y Publicidad</t>
  </si>
  <si>
    <t>Arrendamiento Edificios, Local, y Resid.</t>
  </si>
  <si>
    <t>51.01.05</t>
  </si>
  <si>
    <t>Remuneraciones Unificadas</t>
  </si>
  <si>
    <t>61.01.05</t>
  </si>
  <si>
    <t>71.01.05</t>
  </si>
  <si>
    <t>Otros de Uso y Consumo Corriente</t>
  </si>
  <si>
    <t>Otros de Uso y Consumo Producción</t>
  </si>
  <si>
    <t>Otros de Uso y Consumo Inversión</t>
  </si>
  <si>
    <t>Edición, Impresión, Reproduc. y Public.</t>
  </si>
  <si>
    <t>Arrendamiento Edificio Locales y Residencias</t>
  </si>
  <si>
    <t>63.07.02</t>
  </si>
  <si>
    <t>Arrendamiento y Licencias Paquetes I</t>
  </si>
  <si>
    <t>63.08.09</t>
  </si>
  <si>
    <t>17.04.04</t>
  </si>
  <si>
    <t>19.01</t>
  </si>
  <si>
    <t>Garantías y Fianzas</t>
  </si>
  <si>
    <t>19.01.01</t>
  </si>
  <si>
    <t>Ejecución de Garantías</t>
  </si>
  <si>
    <t>19.02</t>
  </si>
  <si>
    <t>Indemnizaciones y Valores no Reclamados</t>
  </si>
  <si>
    <t>19.02.01</t>
  </si>
  <si>
    <t>Indemnizaciones por siniestro</t>
  </si>
  <si>
    <t>19.04</t>
  </si>
  <si>
    <t>Otros Ingresos no Clasificados</t>
  </si>
  <si>
    <t>19.04.99</t>
  </si>
  <si>
    <t>Otros no Especificados</t>
  </si>
  <si>
    <t>Venta de Inmuebles</t>
  </si>
  <si>
    <t>24.02.01</t>
  </si>
  <si>
    <t>Venta de Terrenos</t>
  </si>
  <si>
    <t>(EN DOLARES)</t>
  </si>
  <si>
    <t>Presupuesto Codificado</t>
  </si>
  <si>
    <t>Ejecución</t>
  </si>
  <si>
    <t>Diferencia</t>
  </si>
  <si>
    <t>Intereses por otras operaciones</t>
  </si>
  <si>
    <t>17.02.02</t>
  </si>
  <si>
    <t>Renta de edificios, locales y residencias</t>
  </si>
  <si>
    <t>17.03.04</t>
  </si>
  <si>
    <t>Renta Maquinaria y Equipo</t>
  </si>
  <si>
    <t>17.03.06</t>
  </si>
  <si>
    <t>Transacciones comerciales</t>
  </si>
  <si>
    <t>Incumplimiento de contratos</t>
  </si>
  <si>
    <t>Remuneraciones unificadas</t>
  </si>
  <si>
    <t>SUPERAVIT/DEFICIT OPERACIONAL CORRIENTE</t>
  </si>
  <si>
    <t>Total ingresos de capital</t>
  </si>
  <si>
    <t>Total Gastos de Producción</t>
  </si>
  <si>
    <t>Total Gastos de Inversión y Capital</t>
  </si>
  <si>
    <t>SUPERAVIT/DEFICIT DE INVERSIÓN</t>
  </si>
  <si>
    <t>Total ingresos de financiamiento</t>
  </si>
  <si>
    <t>Total Ingresos de Financiamiento</t>
  </si>
  <si>
    <t>SUPERAVIT/DEFICIT DE FINANCIAMIENTO</t>
  </si>
  <si>
    <t>SUPERAVIT/DEFICIT PRESUPUESTARIO</t>
  </si>
  <si>
    <t>TOTAL INGRESOS</t>
  </si>
  <si>
    <t>TOTAL GASTOS</t>
  </si>
  <si>
    <t>57.02.03</t>
  </si>
  <si>
    <t>Comisiones Bancarias</t>
  </si>
  <si>
    <t xml:space="preserve">Incumplimiento de Contratos </t>
  </si>
  <si>
    <t>73.04.99</t>
  </si>
  <si>
    <t>Otras Instalaciones Mantenimiento y Reparación</t>
  </si>
  <si>
    <t>Transferencias y donaciones para inversión</t>
  </si>
  <si>
    <t>78.01.08</t>
  </si>
  <si>
    <t>A cuenta o Fondos Especiales</t>
  </si>
  <si>
    <t>Transferencias y Donaciones para Inversión</t>
  </si>
  <si>
    <t>A Cuentas o Fondos Especiales</t>
  </si>
  <si>
    <t>87.03.99</t>
  </si>
  <si>
    <t>Inversiones Permanentes en Títulos y Valores</t>
  </si>
  <si>
    <t>Otras inversiones en valores</t>
  </si>
  <si>
    <t>Intereses</t>
  </si>
  <si>
    <t>Devengado Contabilidad</t>
  </si>
  <si>
    <t>Devengado</t>
  </si>
  <si>
    <t>Fletes y Maniobras</t>
  </si>
  <si>
    <t>53.05.01</t>
  </si>
  <si>
    <t>Arrendamiento de Terrenos</t>
  </si>
  <si>
    <t>84.03.02</t>
  </si>
  <si>
    <t>Edificios</t>
  </si>
  <si>
    <t>57.01.02</t>
  </si>
  <si>
    <t>Tasas Generales</t>
  </si>
  <si>
    <t>56,02,06</t>
  </si>
  <si>
    <t>Comisiones y otros cargos</t>
  </si>
  <si>
    <t>67.01.02</t>
  </si>
  <si>
    <t>67.01.99</t>
  </si>
  <si>
    <t>Otros Impuestos, Tasas, Contribuciones</t>
  </si>
  <si>
    <t>67.02.99</t>
  </si>
  <si>
    <t>Otros Gastos Financieros</t>
  </si>
  <si>
    <t>Lcda. Rocío Poma I.</t>
  </si>
  <si>
    <t>JEFE ADMINISTRACIÓN PRESUPUESTARIA</t>
  </si>
  <si>
    <t>Lcda Rocío Poma I.</t>
  </si>
  <si>
    <t>53.08.12</t>
  </si>
  <si>
    <t>58.01.08</t>
  </si>
  <si>
    <t>Transf. Fondos Especiales (Fondo de Seguridad)</t>
  </si>
  <si>
    <t>73.04.02</t>
  </si>
  <si>
    <t>73.04.04</t>
  </si>
  <si>
    <t>Gasto edificios, locales y residencias</t>
  </si>
  <si>
    <t>28.01.04</t>
  </si>
  <si>
    <t>De Entidades del Gobierno Seccional (Vida para Quito)</t>
  </si>
  <si>
    <t>36.05.01</t>
  </si>
  <si>
    <t>De cuentas por cobrar</t>
  </si>
  <si>
    <t>Cuentas Pendientes por cobrar</t>
  </si>
  <si>
    <t>38.01.03</t>
  </si>
  <si>
    <t>De anticipos por devengar de Ejercicios Anteriores</t>
  </si>
  <si>
    <t>63.08.07</t>
  </si>
  <si>
    <t>Materiales de Impresión, Fotografía y Pub.</t>
  </si>
  <si>
    <t>Cuentas pendientes por cobrar</t>
  </si>
  <si>
    <t xml:space="preserve">EMAAP-Q: ESTADO DE EJECUCIÓN PRESUPUESTARIA </t>
  </si>
  <si>
    <t xml:space="preserve">EMAAP-Q:CEDULA PRESUPUESTARIA DE EGRESOS </t>
  </si>
  <si>
    <t>53.02.02</t>
  </si>
  <si>
    <t>Otros bienes inmuebles</t>
  </si>
  <si>
    <t>84.02.99</t>
  </si>
  <si>
    <t>Tasas y Contribuciones</t>
  </si>
  <si>
    <t>13.01.20</t>
  </si>
  <si>
    <t>Conexión y Reconexión de Servicio Alcantar.</t>
  </si>
  <si>
    <t>13.01.21</t>
  </si>
  <si>
    <t>Conexión y Reconexión de Servicio Agua Pot.</t>
  </si>
  <si>
    <t>Arrendamiento Terrenos</t>
  </si>
  <si>
    <t>73.05.01</t>
  </si>
  <si>
    <t>73.05.02</t>
  </si>
  <si>
    <t>Arrendamiento Maquinaria y Equipo</t>
  </si>
  <si>
    <t>Arrendamiento Herramientas</t>
  </si>
  <si>
    <t>73.05.03</t>
  </si>
  <si>
    <t>Otros Arrendamientos de Bienes</t>
  </si>
  <si>
    <t>73.05.06</t>
  </si>
  <si>
    <t>73.05.99</t>
  </si>
  <si>
    <t>73.08.10</t>
  </si>
  <si>
    <t>77.02.03</t>
  </si>
  <si>
    <t>77.01.02</t>
  </si>
  <si>
    <t>57.02.15</t>
  </si>
  <si>
    <t>Indemnizaciones por Sentencias Judiciales</t>
  </si>
  <si>
    <t>Indemnizacionies por Sentencias Judiciales</t>
  </si>
  <si>
    <t>73.02.06</t>
  </si>
  <si>
    <t>73.04.03</t>
  </si>
  <si>
    <t xml:space="preserve">                        EMAAP-Q:CEDULA PRESUPUESTARIA DE INGRESOS 2010</t>
  </si>
  <si>
    <t>73.04.06</t>
  </si>
  <si>
    <t>77.02.06</t>
  </si>
  <si>
    <t>17,01,01</t>
  </si>
  <si>
    <t>Intereses por Depósitos a Plazo</t>
  </si>
  <si>
    <t>DEL 1° DE ENERO  AL 30 DE SEPTIEMBRE 2010</t>
  </si>
  <si>
    <t>DEL 1° DE ENERO AL 30 DE SEPTIEMBRE 2010</t>
  </si>
  <si>
    <t xml:space="preserve">                       DEL 1° DE ENERO AL 30 DE SEPTIEMBRE 2010</t>
  </si>
</sst>
</file>

<file path=xl/styles.xml><?xml version="1.0" encoding="utf-8"?>
<styleSheet xmlns="http://schemas.openxmlformats.org/spreadsheetml/2006/main">
  <numFmts count="2">
    <numFmt numFmtId="164" formatCode="_ * #,##0.00_ ;_ * \-#,##0.00_ ;_ * &quot;-&quot;??_ ;_ @_ "/>
    <numFmt numFmtId="165" formatCode="#,##0.00_ ;\-#,##0.00\ "/>
  </numFmts>
  <fonts count="24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3">
    <xf numFmtId="0" fontId="0" fillId="0" borderId="0" xfId="0"/>
    <xf numFmtId="0" fontId="4" fillId="0" borderId="0" xfId="0" applyFont="1" applyBorder="1"/>
    <xf numFmtId="2" fontId="4" fillId="0" borderId="0" xfId="0" applyNumberFormat="1" applyFont="1" applyBorder="1"/>
    <xf numFmtId="4" fontId="4" fillId="0" borderId="0" xfId="0" applyNumberFormat="1" applyFont="1" applyBorder="1"/>
    <xf numFmtId="0" fontId="5" fillId="2" borderId="0" xfId="0" applyFont="1" applyFill="1" applyBorder="1"/>
    <xf numFmtId="0" fontId="6" fillId="0" borderId="0" xfId="0" applyFont="1" applyBorder="1"/>
    <xf numFmtId="0" fontId="7" fillId="2" borderId="0" xfId="0" applyFont="1" applyFill="1" applyBorder="1"/>
    <xf numFmtId="0" fontId="4" fillId="2" borderId="0" xfId="0" applyFont="1" applyFill="1" applyBorder="1"/>
    <xf numFmtId="0" fontId="9" fillId="0" borderId="0" xfId="0" applyFont="1" applyBorder="1"/>
    <xf numFmtId="0" fontId="8" fillId="0" borderId="0" xfId="0" quotePrefix="1" applyFont="1" applyBorder="1" applyAlignment="1">
      <alignment horizontal="center"/>
    </xf>
    <xf numFmtId="0" fontId="10" fillId="0" borderId="0" xfId="0" quotePrefix="1" applyFont="1" applyBorder="1" applyAlignment="1">
      <alignment horizontal="center"/>
    </xf>
    <xf numFmtId="4" fontId="11" fillId="2" borderId="1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horizontal="center" vertical="top" wrapText="1"/>
    </xf>
    <xf numFmtId="3" fontId="11" fillId="2" borderId="3" xfId="0" applyNumberFormat="1" applyFont="1" applyFill="1" applyBorder="1" applyAlignment="1">
      <alignment horizontal="left"/>
    </xf>
    <xf numFmtId="4" fontId="12" fillId="2" borderId="4" xfId="0" applyNumberFormat="1" applyFont="1" applyFill="1" applyBorder="1" applyAlignment="1"/>
    <xf numFmtId="0" fontId="9" fillId="0" borderId="3" xfId="0" applyFont="1" applyBorder="1"/>
    <xf numFmtId="0" fontId="9" fillId="0" borderId="4" xfId="0" applyFont="1" applyBorder="1"/>
    <xf numFmtId="3" fontId="11" fillId="2" borderId="5" xfId="0" applyNumberFormat="1" applyFont="1" applyFill="1" applyBorder="1" applyAlignment="1">
      <alignment horizontal="left"/>
    </xf>
    <xf numFmtId="4" fontId="11" fillId="2" borderId="6" xfId="0" applyNumberFormat="1" applyFont="1" applyFill="1" applyBorder="1"/>
    <xf numFmtId="4" fontId="10" fillId="0" borderId="5" xfId="0" applyNumberFormat="1" applyFont="1" applyBorder="1"/>
    <xf numFmtId="4" fontId="10" fillId="0" borderId="6" xfId="0" applyNumberFormat="1" applyFont="1" applyBorder="1"/>
    <xf numFmtId="4" fontId="13" fillId="2" borderId="5" xfId="0" applyNumberFormat="1" applyFont="1" applyFill="1" applyBorder="1"/>
    <xf numFmtId="4" fontId="13" fillId="2" borderId="6" xfId="0" applyNumberFormat="1" applyFont="1" applyFill="1" applyBorder="1"/>
    <xf numFmtId="4" fontId="9" fillId="0" borderId="5" xfId="0" applyNumberFormat="1" applyFont="1" applyBorder="1"/>
    <xf numFmtId="4" fontId="9" fillId="0" borderId="6" xfId="0" applyNumberFormat="1" applyFont="1" applyBorder="1"/>
    <xf numFmtId="4" fontId="13" fillId="2" borderId="6" xfId="0" applyNumberFormat="1" applyFont="1" applyFill="1" applyBorder="1" applyAlignment="1">
      <alignment horizontal="left"/>
    </xf>
    <xf numFmtId="0" fontId="13" fillId="2" borderId="5" xfId="0" applyNumberFormat="1" applyFont="1" applyFill="1" applyBorder="1" applyAlignment="1">
      <alignment vertical="top" wrapText="1"/>
    </xf>
    <xf numFmtId="4" fontId="13" fillId="2" borderId="6" xfId="0" applyNumberFormat="1" applyFont="1" applyFill="1" applyBorder="1" applyAlignment="1">
      <alignment horizontal="left" vertical="top" wrapText="1"/>
    </xf>
    <xf numFmtId="3" fontId="13" fillId="2" borderId="5" xfId="0" applyNumberFormat="1" applyFont="1" applyFill="1" applyBorder="1" applyAlignment="1">
      <alignment horizontal="left"/>
    </xf>
    <xf numFmtId="4" fontId="13" fillId="2" borderId="5" xfId="0" applyNumberFormat="1" applyFont="1" applyFill="1" applyBorder="1" applyAlignment="1">
      <alignment horizontal="left" vertical="top" wrapText="1"/>
    </xf>
    <xf numFmtId="4" fontId="13" fillId="2" borderId="5" xfId="0" quotePrefix="1" applyNumberFormat="1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left" vertical="top" wrapText="1"/>
    </xf>
    <xf numFmtId="4" fontId="13" fillId="2" borderId="7" xfId="0" applyNumberFormat="1" applyFont="1" applyFill="1" applyBorder="1" applyAlignment="1">
      <alignment horizontal="left" vertical="top" wrapText="1"/>
    </xf>
    <xf numFmtId="4" fontId="9" fillId="0" borderId="8" xfId="0" applyNumberFormat="1" applyFont="1" applyBorder="1"/>
    <xf numFmtId="4" fontId="9" fillId="0" borderId="7" xfId="0" applyNumberFormat="1" applyFont="1" applyBorder="1"/>
    <xf numFmtId="4" fontId="11" fillId="3" borderId="1" xfId="0" applyNumberFormat="1" applyFont="1" applyFill="1" applyBorder="1"/>
    <xf numFmtId="4" fontId="9" fillId="0" borderId="0" xfId="0" applyNumberFormat="1" applyFont="1" applyBorder="1"/>
    <xf numFmtId="4" fontId="12" fillId="2" borderId="4" xfId="0" applyNumberFormat="1" applyFont="1" applyFill="1" applyBorder="1" applyAlignment="1">
      <alignment horizontal="left"/>
    </xf>
    <xf numFmtId="4" fontId="10" fillId="0" borderId="3" xfId="0" applyNumberFormat="1" applyFont="1" applyBorder="1"/>
    <xf numFmtId="4" fontId="10" fillId="0" borderId="4" xfId="0" applyNumberFormat="1" applyFont="1" applyBorder="1"/>
    <xf numFmtId="4" fontId="11" fillId="2" borderId="6" xfId="0" applyNumberFormat="1" applyFont="1" applyFill="1" applyBorder="1" applyAlignment="1">
      <alignment horizontal="left"/>
    </xf>
    <xf numFmtId="4" fontId="13" fillId="0" borderId="5" xfId="0" applyNumberFormat="1" applyFont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wrapText="1"/>
    </xf>
    <xf numFmtId="3" fontId="11" fillId="0" borderId="5" xfId="0" applyNumberFormat="1" applyFont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3" fontId="13" fillId="0" borderId="6" xfId="0" applyNumberFormat="1" applyFont="1" applyBorder="1" applyAlignment="1">
      <alignment horizontal="left" wrapText="1"/>
    </xf>
    <xf numFmtId="4" fontId="13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" fontId="11" fillId="0" borderId="5" xfId="0" applyNumberFormat="1" applyFont="1" applyBorder="1" applyAlignment="1">
      <alignment horizontal="left"/>
    </xf>
    <xf numFmtId="4" fontId="12" fillId="2" borderId="6" xfId="0" applyNumberFormat="1" applyFont="1" applyFill="1" applyBorder="1"/>
    <xf numFmtId="4" fontId="13" fillId="0" borderId="5" xfId="0" applyNumberFormat="1" applyFont="1" applyBorder="1"/>
    <xf numFmtId="4" fontId="13" fillId="2" borderId="6" xfId="0" quotePrefix="1" applyNumberFormat="1" applyFont="1" applyFill="1" applyBorder="1" applyAlignment="1">
      <alignment horizontal="left"/>
    </xf>
    <xf numFmtId="1" fontId="11" fillId="0" borderId="5" xfId="0" applyNumberFormat="1" applyFont="1" applyBorder="1" applyAlignment="1">
      <alignment horizontal="left"/>
    </xf>
    <xf numFmtId="4" fontId="12" fillId="2" borderId="6" xfId="0" applyNumberFormat="1" applyFont="1" applyFill="1" applyBorder="1" applyAlignment="1">
      <alignment horizontal="left"/>
    </xf>
    <xf numFmtId="4" fontId="13" fillId="0" borderId="5" xfId="0" applyNumberFormat="1" applyFont="1" applyBorder="1" applyAlignment="1">
      <alignment horizontal="left" vertical="top" wrapText="1"/>
    </xf>
    <xf numFmtId="4" fontId="13" fillId="0" borderId="5" xfId="0" applyNumberFormat="1" applyFont="1" applyBorder="1" applyAlignment="1">
      <alignment horizontal="left"/>
    </xf>
    <xf numFmtId="4" fontId="12" fillId="2" borderId="4" xfId="0" applyNumberFormat="1" applyFont="1" applyFill="1" applyBorder="1"/>
    <xf numFmtId="1" fontId="11" fillId="2" borderId="5" xfId="0" applyNumberFormat="1" applyFont="1" applyFill="1" applyBorder="1" applyAlignment="1">
      <alignment horizontal="left"/>
    </xf>
    <xf numFmtId="4" fontId="13" fillId="2" borderId="7" xfId="0" applyNumberFormat="1" applyFont="1" applyFill="1" applyBorder="1"/>
    <xf numFmtId="49" fontId="11" fillId="0" borderId="5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 horizontal="left"/>
    </xf>
    <xf numFmtId="4" fontId="10" fillId="3" borderId="1" xfId="0" applyNumberFormat="1" applyFont="1" applyFill="1" applyBorder="1"/>
    <xf numFmtId="4" fontId="13" fillId="0" borderId="5" xfId="0" quotePrefix="1" applyNumberFormat="1" applyFont="1" applyBorder="1" applyAlignment="1">
      <alignment horizontal="left"/>
    </xf>
    <xf numFmtId="4" fontId="11" fillId="0" borderId="5" xfId="0" applyNumberFormat="1" applyFont="1" applyBorder="1"/>
    <xf numFmtId="3" fontId="13" fillId="0" borderId="5" xfId="0" applyNumberFormat="1" applyFont="1" applyBorder="1" applyAlignment="1">
      <alignment horizontal="left"/>
    </xf>
    <xf numFmtId="3" fontId="13" fillId="0" borderId="7" xfId="0" applyNumberFormat="1" applyFont="1" applyBorder="1" applyAlignment="1">
      <alignment horizontal="left"/>
    </xf>
    <xf numFmtId="4" fontId="11" fillId="3" borderId="1" xfId="0" applyNumberFormat="1" applyFont="1" applyFill="1" applyBorder="1" applyAlignment="1">
      <alignment horizontal="left" vertical="top" wrapText="1"/>
    </xf>
    <xf numFmtId="4" fontId="13" fillId="2" borderId="6" xfId="0" quotePrefix="1" applyNumberFormat="1" applyFont="1" applyFill="1" applyBorder="1" applyAlignment="1">
      <alignment horizontal="left" vertical="top" wrapText="1"/>
    </xf>
    <xf numFmtId="4" fontId="13" fillId="2" borderId="7" xfId="0" quotePrefix="1" applyNumberFormat="1" applyFont="1" applyFill="1" applyBorder="1" applyAlignment="1">
      <alignment horizontal="left" vertical="top" wrapText="1"/>
    </xf>
    <xf numFmtId="4" fontId="11" fillId="2" borderId="4" xfId="0" applyNumberFormat="1" applyFont="1" applyFill="1" applyBorder="1"/>
    <xf numFmtId="3" fontId="11" fillId="0" borderId="5" xfId="0" quotePrefix="1" applyNumberFormat="1" applyFont="1" applyBorder="1" applyAlignment="1">
      <alignment horizontal="left"/>
    </xf>
    <xf numFmtId="0" fontId="9" fillId="0" borderId="5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9" xfId="0" applyFont="1" applyBorder="1"/>
    <xf numFmtId="0" fontId="10" fillId="0" borderId="10" xfId="0" applyFont="1" applyBorder="1"/>
    <xf numFmtId="4" fontId="10" fillId="0" borderId="9" xfId="0" applyNumberFormat="1" applyFont="1" applyBorder="1"/>
    <xf numFmtId="4" fontId="10" fillId="0" borderId="10" xfId="0" applyNumberFormat="1" applyFont="1" applyBorder="1"/>
    <xf numFmtId="0" fontId="10" fillId="0" borderId="0" xfId="0" applyFont="1" applyBorder="1" applyAlignment="1"/>
    <xf numFmtId="0" fontId="14" fillId="0" borderId="0" xfId="0" applyFont="1"/>
    <xf numFmtId="0" fontId="14" fillId="0" borderId="0" xfId="0" applyFont="1" applyBorder="1"/>
    <xf numFmtId="0" fontId="16" fillId="2" borderId="0" xfId="0" applyFont="1" applyFill="1" applyBorder="1"/>
    <xf numFmtId="4" fontId="11" fillId="2" borderId="11" xfId="0" applyNumberFormat="1" applyFont="1" applyFill="1" applyBorder="1" applyAlignment="1">
      <alignment horizontal="center" wrapText="1"/>
    </xf>
    <xf numFmtId="4" fontId="11" fillId="2" borderId="1" xfId="0" applyNumberFormat="1" applyFont="1" applyFill="1" applyBorder="1" applyAlignment="1">
      <alignment horizontal="center"/>
    </xf>
    <xf numFmtId="4" fontId="11" fillId="2" borderId="12" xfId="0" quotePrefix="1" applyNumberFormat="1" applyFont="1" applyFill="1" applyBorder="1" applyAlignment="1">
      <alignment horizontal="center" vertical="top" wrapText="1"/>
    </xf>
    <xf numFmtId="3" fontId="11" fillId="2" borderId="13" xfId="0" applyNumberFormat="1" applyFont="1" applyFill="1" applyBorder="1" applyAlignment="1">
      <alignment horizontal="left"/>
    </xf>
    <xf numFmtId="4" fontId="12" fillId="2" borderId="3" xfId="0" applyNumberFormat="1" applyFont="1" applyFill="1" applyBorder="1" applyAlignment="1">
      <alignment horizontal="left"/>
    </xf>
    <xf numFmtId="4" fontId="11" fillId="2" borderId="14" xfId="0" quotePrefix="1" applyNumberFormat="1" applyFont="1" applyFill="1" applyBorder="1" applyAlignment="1">
      <alignment horizontal="right" wrapText="1"/>
    </xf>
    <xf numFmtId="3" fontId="11" fillId="2" borderId="15" xfId="0" applyNumberFormat="1" applyFont="1" applyFill="1" applyBorder="1" applyAlignment="1">
      <alignment horizontal="left"/>
    </xf>
    <xf numFmtId="4" fontId="11" fillId="2" borderId="5" xfId="0" applyNumberFormat="1" applyFont="1" applyFill="1" applyBorder="1" applyAlignment="1">
      <alignment horizontal="left"/>
    </xf>
    <xf numFmtId="4" fontId="11" fillId="2" borderId="5" xfId="0" quotePrefix="1" applyNumberFormat="1" applyFont="1" applyFill="1" applyBorder="1" applyAlignment="1">
      <alignment horizontal="right" vertical="top" wrapText="1"/>
    </xf>
    <xf numFmtId="4" fontId="11" fillId="2" borderId="16" xfId="0" quotePrefix="1" applyNumberFormat="1" applyFont="1" applyFill="1" applyBorder="1" applyAlignment="1">
      <alignment horizontal="right" wrapText="1"/>
    </xf>
    <xf numFmtId="4" fontId="13" fillId="0" borderId="15" xfId="0" applyNumberFormat="1" applyFont="1" applyBorder="1" applyAlignment="1">
      <alignment horizontal="left" wrapText="1"/>
    </xf>
    <xf numFmtId="4" fontId="13" fillId="2" borderId="5" xfId="0" applyNumberFormat="1" applyFont="1" applyFill="1" applyBorder="1" applyAlignment="1">
      <alignment horizontal="left" wrapText="1"/>
    </xf>
    <xf numFmtId="4" fontId="13" fillId="2" borderId="16" xfId="0" applyNumberFormat="1" applyFont="1" applyFill="1" applyBorder="1"/>
    <xf numFmtId="3" fontId="11" fillId="0" borderId="15" xfId="0" applyNumberFormat="1" applyFont="1" applyBorder="1" applyAlignment="1">
      <alignment horizontal="left" wrapText="1"/>
    </xf>
    <xf numFmtId="4" fontId="11" fillId="2" borderId="5" xfId="0" applyNumberFormat="1" applyFont="1" applyFill="1" applyBorder="1" applyAlignment="1">
      <alignment horizontal="left" wrapText="1"/>
    </xf>
    <xf numFmtId="4" fontId="11" fillId="2" borderId="5" xfId="0" applyNumberFormat="1" applyFont="1" applyFill="1" applyBorder="1"/>
    <xf numFmtId="0" fontId="9" fillId="0" borderId="15" xfId="0" applyFont="1" applyBorder="1" applyAlignment="1">
      <alignment horizontal="left"/>
    </xf>
    <xf numFmtId="3" fontId="13" fillId="0" borderId="5" xfId="0" applyNumberFormat="1" applyFont="1" applyBorder="1" applyAlignment="1">
      <alignment horizontal="left" wrapText="1"/>
    </xf>
    <xf numFmtId="4" fontId="13" fillId="2" borderId="6" xfId="1" applyNumberFormat="1" applyFont="1" applyFill="1" applyBorder="1"/>
    <xf numFmtId="4" fontId="13" fillId="2" borderId="5" xfId="1" applyNumberFormat="1" applyFont="1" applyFill="1" applyBorder="1"/>
    <xf numFmtId="0" fontId="14" fillId="0" borderId="5" xfId="0" applyFont="1" applyBorder="1" applyAlignment="1">
      <alignment horizontal="left"/>
    </xf>
    <xf numFmtId="3" fontId="11" fillId="0" borderId="15" xfId="0" applyNumberFormat="1" applyFont="1" applyBorder="1" applyAlignment="1">
      <alignment horizontal="left"/>
    </xf>
    <xf numFmtId="4" fontId="12" fillId="2" borderId="5" xfId="0" applyNumberFormat="1" applyFont="1" applyFill="1" applyBorder="1"/>
    <xf numFmtId="4" fontId="11" fillId="2" borderId="6" xfId="1" applyNumberFormat="1" applyFont="1" applyFill="1" applyBorder="1"/>
    <xf numFmtId="4" fontId="11" fillId="2" borderId="5" xfId="1" applyNumberFormat="1" applyFont="1" applyFill="1" applyBorder="1"/>
    <xf numFmtId="4" fontId="13" fillId="0" borderId="15" xfId="0" applyNumberFormat="1" applyFont="1" applyBorder="1"/>
    <xf numFmtId="4" fontId="13" fillId="2" borderId="5" xfId="0" quotePrefix="1" applyNumberFormat="1" applyFont="1" applyFill="1" applyBorder="1" applyAlignment="1">
      <alignment horizontal="left"/>
    </xf>
    <xf numFmtId="4" fontId="13" fillId="2" borderId="5" xfId="0" applyNumberFormat="1" applyFont="1" applyFill="1" applyBorder="1" applyAlignment="1">
      <alignment horizontal="left"/>
    </xf>
    <xf numFmtId="1" fontId="11" fillId="0" borderId="15" xfId="0" applyNumberFormat="1" applyFont="1" applyBorder="1" applyAlignment="1">
      <alignment horizontal="left"/>
    </xf>
    <xf numFmtId="4" fontId="12" fillId="2" borderId="5" xfId="0" applyNumberFormat="1" applyFont="1" applyFill="1" applyBorder="1" applyAlignment="1">
      <alignment horizontal="left"/>
    </xf>
    <xf numFmtId="4" fontId="13" fillId="0" borderId="15" xfId="0" applyNumberFormat="1" applyFont="1" applyBorder="1" applyAlignment="1">
      <alignment horizontal="left" vertical="top" wrapText="1"/>
    </xf>
    <xf numFmtId="4" fontId="13" fillId="2" borderId="5" xfId="1" applyNumberFormat="1" applyFont="1" applyFill="1" applyBorder="1" applyAlignment="1">
      <alignment vertical="top"/>
    </xf>
    <xf numFmtId="4" fontId="17" fillId="0" borderId="17" xfId="0" applyNumberFormat="1" applyFont="1" applyBorder="1" applyAlignment="1">
      <alignment horizontal="left" wrapText="1"/>
    </xf>
    <xf numFmtId="4" fontId="13" fillId="2" borderId="8" xfId="0" applyNumberFormat="1" applyFont="1" applyFill="1" applyBorder="1" applyAlignment="1">
      <alignment horizontal="left" wrapText="1"/>
    </xf>
    <xf numFmtId="4" fontId="13" fillId="2" borderId="8" xfId="0" applyNumberFormat="1" applyFont="1" applyFill="1" applyBorder="1" applyAlignment="1">
      <alignment wrapText="1"/>
    </xf>
    <xf numFmtId="4" fontId="13" fillId="2" borderId="8" xfId="1" applyNumberFormat="1" applyFont="1" applyFill="1" applyBorder="1" applyAlignment="1">
      <alignment wrapText="1"/>
    </xf>
    <xf numFmtId="4" fontId="13" fillId="2" borderId="18" xfId="0" applyNumberFormat="1" applyFont="1" applyFill="1" applyBorder="1" applyAlignment="1">
      <alignment wrapText="1"/>
    </xf>
    <xf numFmtId="4" fontId="13" fillId="0" borderId="11" xfId="0" applyNumberFormat="1" applyFont="1" applyBorder="1" applyAlignment="1">
      <alignment horizontal="left"/>
    </xf>
    <xf numFmtId="4" fontId="11" fillId="4" borderId="1" xfId="0" applyNumberFormat="1" applyFont="1" applyFill="1" applyBorder="1"/>
    <xf numFmtId="4" fontId="11" fillId="4" borderId="2" xfId="1" applyNumberFormat="1" applyFont="1" applyFill="1" applyBorder="1"/>
    <xf numFmtId="4" fontId="11" fillId="4" borderId="1" xfId="1" applyNumberFormat="1" applyFont="1" applyFill="1" applyBorder="1"/>
    <xf numFmtId="4" fontId="11" fillId="4" borderId="12" xfId="1" applyNumberFormat="1" applyFont="1" applyFill="1" applyBorder="1"/>
    <xf numFmtId="49" fontId="11" fillId="0" borderId="13" xfId="0" applyNumberFormat="1" applyFont="1" applyBorder="1" applyAlignment="1">
      <alignment horizontal="left"/>
    </xf>
    <xf numFmtId="4" fontId="12" fillId="2" borderId="3" xfId="0" applyNumberFormat="1" applyFont="1" applyFill="1" applyBorder="1"/>
    <xf numFmtId="4" fontId="11" fillId="2" borderId="4" xfId="1" applyNumberFormat="1" applyFont="1" applyFill="1" applyBorder="1"/>
    <xf numFmtId="4" fontId="11" fillId="2" borderId="3" xfId="1" applyNumberFormat="1" applyFont="1" applyFill="1" applyBorder="1"/>
    <xf numFmtId="49" fontId="11" fillId="0" borderId="15" xfId="0" applyNumberFormat="1" applyFont="1" applyBorder="1" applyAlignment="1">
      <alignment horizontal="left"/>
    </xf>
    <xf numFmtId="49" fontId="13" fillId="0" borderId="15" xfId="0" applyNumberFormat="1" applyFont="1" applyBorder="1" applyAlignment="1">
      <alignment horizontal="left"/>
    </xf>
    <xf numFmtId="4" fontId="13" fillId="2" borderId="15" xfId="0" applyNumberFormat="1" applyFont="1" applyFill="1" applyBorder="1"/>
    <xf numFmtId="0" fontId="13" fillId="0" borderId="15" xfId="0" applyFont="1" applyBorder="1" applyAlignment="1">
      <alignment horizontal="left"/>
    </xf>
    <xf numFmtId="4" fontId="13" fillId="0" borderId="15" xfId="0" quotePrefix="1" applyNumberFormat="1" applyFont="1" applyBorder="1" applyAlignment="1">
      <alignment horizontal="left"/>
    </xf>
    <xf numFmtId="4" fontId="13" fillId="0" borderId="15" xfId="0" applyNumberFormat="1" applyFont="1" applyBorder="1" applyAlignment="1">
      <alignment horizontal="left"/>
    </xf>
    <xf numFmtId="4" fontId="11" fillId="0" borderId="15" xfId="0" applyNumberFormat="1" applyFont="1" applyBorder="1"/>
    <xf numFmtId="3" fontId="13" fillId="0" borderId="17" xfId="0" applyNumberFormat="1" applyFont="1" applyBorder="1" applyAlignment="1">
      <alignment horizontal="left"/>
    </xf>
    <xf numFmtId="4" fontId="13" fillId="2" borderId="8" xfId="0" applyNumberFormat="1" applyFont="1" applyFill="1" applyBorder="1"/>
    <xf numFmtId="4" fontId="13" fillId="2" borderId="18" xfId="0" applyNumberFormat="1" applyFont="1" applyFill="1" applyBorder="1"/>
    <xf numFmtId="4" fontId="13" fillId="0" borderId="11" xfId="0" applyNumberFormat="1" applyFont="1" applyBorder="1"/>
    <xf numFmtId="3" fontId="11" fillId="0" borderId="13" xfId="0" quotePrefix="1" applyNumberFormat="1" applyFont="1" applyBorder="1" applyAlignment="1">
      <alignment horizontal="left"/>
    </xf>
    <xf numFmtId="3" fontId="11" fillId="0" borderId="15" xfId="0" quotePrefix="1" applyNumberFormat="1" applyFont="1" applyBorder="1" applyAlignment="1">
      <alignment horizontal="left"/>
    </xf>
    <xf numFmtId="4" fontId="13" fillId="0" borderId="17" xfId="0" applyNumberFormat="1" applyFont="1" applyBorder="1" applyAlignment="1">
      <alignment horizontal="left"/>
    </xf>
    <xf numFmtId="4" fontId="13" fillId="2" borderId="19" xfId="0" applyNumberFormat="1" applyFont="1" applyFill="1" applyBorder="1" applyAlignment="1">
      <alignment horizontal="left"/>
    </xf>
    <xf numFmtId="4" fontId="11" fillId="2" borderId="20" xfId="0" applyNumberFormat="1" applyFont="1" applyFill="1" applyBorder="1"/>
    <xf numFmtId="4" fontId="11" fillId="2" borderId="0" xfId="1" applyNumberFormat="1" applyFont="1" applyFill="1" applyBorder="1"/>
    <xf numFmtId="4" fontId="11" fillId="2" borderId="20" xfId="1" applyNumberFormat="1" applyFont="1" applyFill="1" applyBorder="1"/>
    <xf numFmtId="1" fontId="10" fillId="0" borderId="21" xfId="0" applyNumberFormat="1" applyFont="1" applyBorder="1"/>
    <xf numFmtId="4" fontId="11" fillId="4" borderId="2" xfId="0" applyNumberFormat="1" applyFont="1" applyFill="1" applyBorder="1"/>
    <xf numFmtId="4" fontId="13" fillId="2" borderId="0" xfId="0" applyNumberFormat="1" applyFont="1" applyFill="1" applyBorder="1"/>
    <xf numFmtId="4" fontId="11" fillId="2" borderId="0" xfId="0" applyNumberFormat="1" applyFont="1" applyFill="1" applyBorder="1"/>
    <xf numFmtId="0" fontId="18" fillId="0" borderId="0" xfId="0" applyFont="1" applyBorder="1"/>
    <xf numFmtId="0" fontId="19" fillId="2" borderId="0" xfId="0" applyFont="1" applyFill="1" applyBorder="1"/>
    <xf numFmtId="0" fontId="20" fillId="0" borderId="0" xfId="0" applyFont="1" applyBorder="1" applyAlignment="1"/>
    <xf numFmtId="0" fontId="15" fillId="0" borderId="0" xfId="0" quotePrefix="1" applyFont="1" applyBorder="1" applyAlignment="1">
      <alignment horizontal="center"/>
    </xf>
    <xf numFmtId="4" fontId="11" fillId="2" borderId="1" xfId="0" quotePrefix="1" applyNumberFormat="1" applyFont="1" applyFill="1" applyBorder="1" applyAlignment="1">
      <alignment horizontal="center" vertical="top" wrapText="1"/>
    </xf>
    <xf numFmtId="4" fontId="12" fillId="2" borderId="3" xfId="0" applyNumberFormat="1" applyFont="1" applyFill="1" applyBorder="1" applyAlignment="1"/>
    <xf numFmtId="4" fontId="13" fillId="0" borderId="4" xfId="0" applyNumberFormat="1" applyFont="1" applyBorder="1"/>
    <xf numFmtId="0" fontId="16" fillId="0" borderId="3" xfId="0" applyFont="1" applyBorder="1"/>
    <xf numFmtId="4" fontId="13" fillId="0" borderId="6" xfId="0" applyNumberFormat="1" applyFont="1" applyBorder="1" applyAlignment="1">
      <alignment vertical="top" wrapText="1"/>
    </xf>
    <xf numFmtId="4" fontId="13" fillId="0" borderId="6" xfId="0" applyNumberFormat="1" applyFont="1" applyBorder="1"/>
    <xf numFmtId="4" fontId="13" fillId="0" borderId="7" xfId="0" applyNumberFormat="1" applyFont="1" applyBorder="1" applyAlignment="1">
      <alignment vertical="top" wrapText="1"/>
    </xf>
    <xf numFmtId="4" fontId="11" fillId="0" borderId="3" xfId="0" applyNumberFormat="1" applyFont="1" applyBorder="1"/>
    <xf numFmtId="4" fontId="13" fillId="2" borderId="5" xfId="0" applyNumberFormat="1" applyFont="1" applyFill="1" applyBorder="1" applyAlignment="1">
      <alignment horizontal="right" wrapText="1"/>
    </xf>
    <xf numFmtId="4" fontId="13" fillId="2" borderId="5" xfId="0" applyNumberFormat="1" applyFont="1" applyFill="1" applyBorder="1" applyAlignment="1">
      <alignment wrapText="1"/>
    </xf>
    <xf numFmtId="3" fontId="11" fillId="2" borderId="5" xfId="0" applyNumberFormat="1" applyFont="1" applyFill="1" applyBorder="1" applyAlignment="1">
      <alignment horizontal="left" wrapText="1"/>
    </xf>
    <xf numFmtId="4" fontId="11" fillId="2" borderId="5" xfId="1" applyNumberFormat="1" applyFont="1" applyFill="1" applyBorder="1" applyAlignment="1">
      <alignment wrapText="1"/>
    </xf>
    <xf numFmtId="4" fontId="13" fillId="2" borderId="7" xfId="0" applyNumberFormat="1" applyFont="1" applyFill="1" applyBorder="1" applyAlignment="1">
      <alignment horizontal="left" wrapText="1"/>
    </xf>
    <xf numFmtId="4" fontId="13" fillId="2" borderId="8" xfId="0" applyNumberFormat="1" applyFont="1" applyFill="1" applyBorder="1" applyAlignment="1">
      <alignment horizontal="right" wrapText="1"/>
    </xf>
    <xf numFmtId="4" fontId="13" fillId="0" borderId="7" xfId="0" applyNumberFormat="1" applyFont="1" applyBorder="1" applyAlignment="1">
      <alignment wrapText="1"/>
    </xf>
    <xf numFmtId="4" fontId="13" fillId="2" borderId="9" xfId="0" applyNumberFormat="1" applyFont="1" applyFill="1" applyBorder="1"/>
    <xf numFmtId="0" fontId="21" fillId="0" borderId="0" xfId="0" applyFont="1" applyBorder="1"/>
    <xf numFmtId="4" fontId="18" fillId="0" borderId="0" xfId="0" applyNumberFormat="1" applyFont="1" applyBorder="1"/>
    <xf numFmtId="4" fontId="14" fillId="0" borderId="0" xfId="0" applyNumberFormat="1" applyFont="1" applyBorder="1"/>
    <xf numFmtId="0" fontId="20" fillId="0" borderId="0" xfId="0" applyFont="1" applyBorder="1" applyAlignment="1">
      <alignment horizontal="left"/>
    </xf>
    <xf numFmtId="4" fontId="11" fillId="2" borderId="16" xfId="0" quotePrefix="1" applyNumberFormat="1" applyFont="1" applyFill="1" applyBorder="1" applyAlignment="1">
      <alignment horizontal="right" vertical="top" wrapText="1"/>
    </xf>
    <xf numFmtId="4" fontId="11" fillId="2" borderId="16" xfId="0" applyNumberFormat="1" applyFont="1" applyFill="1" applyBorder="1"/>
    <xf numFmtId="4" fontId="11" fillId="2" borderId="22" xfId="0" quotePrefix="1" applyNumberFormat="1" applyFont="1" applyFill="1" applyBorder="1" applyAlignment="1">
      <alignment horizontal="right" wrapText="1"/>
    </xf>
    <xf numFmtId="3" fontId="13" fillId="2" borderId="3" xfId="0" applyNumberFormat="1" applyFont="1" applyFill="1" applyBorder="1" applyAlignment="1">
      <alignment horizontal="left"/>
    </xf>
    <xf numFmtId="4" fontId="9" fillId="0" borderId="3" xfId="0" applyNumberFormat="1" applyFont="1" applyBorder="1"/>
    <xf numFmtId="4" fontId="9" fillId="0" borderId="4" xfId="0" applyNumberFormat="1" applyFont="1" applyBorder="1"/>
    <xf numFmtId="4" fontId="21" fillId="0" borderId="0" xfId="0" applyNumberFormat="1" applyFont="1" applyBorder="1"/>
    <xf numFmtId="4" fontId="11" fillId="2" borderId="16" xfId="1" applyNumberFormat="1" applyFont="1" applyFill="1" applyBorder="1"/>
    <xf numFmtId="3" fontId="13" fillId="2" borderId="15" xfId="0" applyNumberFormat="1" applyFont="1" applyFill="1" applyBorder="1" applyAlignment="1">
      <alignment horizontal="left"/>
    </xf>
    <xf numFmtId="4" fontId="13" fillId="2" borderId="16" xfId="0" quotePrefix="1" applyNumberFormat="1" applyFont="1" applyFill="1" applyBorder="1" applyAlignment="1">
      <alignment horizontal="right" wrapText="1"/>
    </xf>
    <xf numFmtId="4" fontId="22" fillId="0" borderId="0" xfId="0" applyNumberFormat="1" applyFont="1"/>
    <xf numFmtId="0" fontId="1" fillId="0" borderId="0" xfId="0" applyFont="1" applyFill="1"/>
    <xf numFmtId="4" fontId="23" fillId="0" borderId="0" xfId="0" applyNumberFormat="1" applyFont="1"/>
    <xf numFmtId="49" fontId="23" fillId="0" borderId="0" xfId="0" applyNumberFormat="1" applyFont="1"/>
    <xf numFmtId="0" fontId="1" fillId="0" borderId="0" xfId="0" applyFont="1"/>
    <xf numFmtId="165" fontId="23" fillId="0" borderId="0" xfId="1" applyNumberFormat="1" applyFont="1"/>
    <xf numFmtId="4" fontId="1" fillId="0" borderId="0" xfId="0" applyNumberFormat="1" applyFont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200025</xdr:colOff>
      <xdr:row>3</xdr:row>
      <xdr:rowOff>142875</xdr:rowOff>
    </xdr:to>
    <xdr:pic>
      <xdr:nvPicPr>
        <xdr:cNvPr id="1026" name="Picture 2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0"/>
          <a:ext cx="9525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495300</xdr:colOff>
      <xdr:row>3</xdr:row>
      <xdr:rowOff>171450</xdr:rowOff>
    </xdr:to>
    <xdr:pic>
      <xdr:nvPicPr>
        <xdr:cNvPr id="2051" name="Picture 3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9048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419100</xdr:colOff>
      <xdr:row>4</xdr:row>
      <xdr:rowOff>142875</xdr:rowOff>
    </xdr:to>
    <xdr:pic>
      <xdr:nvPicPr>
        <xdr:cNvPr id="3073" name="Picture 1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95250"/>
          <a:ext cx="9810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opLeftCell="B1" workbookViewId="0">
      <selection activeCell="E250" sqref="E250"/>
    </sheetView>
  </sheetViews>
  <sheetFormatPr baseColWidth="10" defaultRowHeight="12"/>
  <cols>
    <col min="1" max="1" width="6.7109375" style="8" customWidth="1"/>
    <col min="2" max="2" width="12" style="8" customWidth="1"/>
    <col min="3" max="3" width="40.7109375" style="8" bestFit="1" customWidth="1"/>
    <col min="4" max="4" width="13.85546875" style="8" bestFit="1" customWidth="1"/>
    <col min="5" max="5" width="13.7109375" style="8" bestFit="1" customWidth="1"/>
    <col min="6" max="6" width="14.140625" style="8" customWidth="1"/>
    <col min="7" max="16384" width="11.42578125" style="8"/>
  </cols>
  <sheetData>
    <row r="1" spans="2:6" ht="15.75">
      <c r="B1" s="196" t="s">
        <v>380</v>
      </c>
      <c r="C1" s="196"/>
      <c r="D1" s="196"/>
      <c r="E1" s="196"/>
      <c r="F1" s="196"/>
    </row>
    <row r="2" spans="2:6" ht="15.75">
      <c r="B2" s="196" t="s">
        <v>412</v>
      </c>
      <c r="C2" s="197"/>
      <c r="D2" s="197"/>
      <c r="E2" s="197"/>
      <c r="F2" s="197"/>
    </row>
    <row r="3" spans="2:6" ht="15.75">
      <c r="B3" s="196" t="s">
        <v>307</v>
      </c>
      <c r="C3" s="197"/>
      <c r="D3" s="197"/>
      <c r="E3" s="197"/>
      <c r="F3" s="197"/>
    </row>
    <row r="4" spans="2:6">
      <c r="B4" s="10"/>
      <c r="C4" s="10"/>
      <c r="D4" s="10"/>
      <c r="E4" s="10"/>
      <c r="F4" s="10"/>
    </row>
    <row r="5" spans="2:6" ht="24">
      <c r="B5" s="11" t="s">
        <v>0</v>
      </c>
      <c r="C5" s="12" t="s">
        <v>1</v>
      </c>
      <c r="D5" s="11" t="s">
        <v>308</v>
      </c>
      <c r="E5" s="12" t="s">
        <v>309</v>
      </c>
      <c r="F5" s="11" t="s">
        <v>310</v>
      </c>
    </row>
    <row r="6" spans="2:6">
      <c r="B6" s="13">
        <v>1</v>
      </c>
      <c r="C6" s="14" t="s">
        <v>78</v>
      </c>
      <c r="D6" s="15"/>
      <c r="E6" s="16"/>
      <c r="F6" s="15"/>
    </row>
    <row r="7" spans="2:6">
      <c r="B7" s="17">
        <v>13</v>
      </c>
      <c r="C7" s="18" t="s">
        <v>79</v>
      </c>
      <c r="D7" s="15"/>
      <c r="E7" s="16"/>
      <c r="F7" s="15"/>
    </row>
    <row r="8" spans="2:6">
      <c r="B8" s="13">
        <v>13</v>
      </c>
      <c r="C8" s="18" t="s">
        <v>385</v>
      </c>
      <c r="D8" s="38">
        <f>SUM(D9:D10)</f>
        <v>1027662</v>
      </c>
      <c r="E8" s="38">
        <f>SUM(E9:E10)</f>
        <v>0</v>
      </c>
      <c r="F8" s="38">
        <f>SUM(F9:F10)</f>
        <v>1027662</v>
      </c>
    </row>
    <row r="9" spans="2:6">
      <c r="B9" s="181" t="s">
        <v>386</v>
      </c>
      <c r="C9" s="22" t="s">
        <v>387</v>
      </c>
      <c r="D9" s="182">
        <f>+INGRESOS!C9</f>
        <v>593847</v>
      </c>
      <c r="E9" s="183">
        <f>+INGRESOS!D9</f>
        <v>0</v>
      </c>
      <c r="F9" s="23">
        <f>+D9-E9</f>
        <v>593847</v>
      </c>
    </row>
    <row r="10" spans="2:6">
      <c r="B10" s="181" t="s">
        <v>388</v>
      </c>
      <c r="C10" s="22" t="s">
        <v>389</v>
      </c>
      <c r="D10" s="182">
        <f>+INGRESOS!C10</f>
        <v>433815</v>
      </c>
      <c r="E10" s="183">
        <f>+INGRESOS!D10</f>
        <v>0</v>
      </c>
      <c r="F10" s="23">
        <f>+D10-E10</f>
        <v>433815</v>
      </c>
    </row>
    <row r="11" spans="2:6">
      <c r="B11" s="17">
        <v>14</v>
      </c>
      <c r="C11" s="18" t="s">
        <v>79</v>
      </c>
      <c r="D11" s="19">
        <f>SUM(D12:D15)</f>
        <v>107452467.17</v>
      </c>
      <c r="E11" s="20">
        <f>SUM(E12:E15)</f>
        <v>80314026.260000005</v>
      </c>
      <c r="F11" s="19">
        <f>SUM(F12:F15)</f>
        <v>27138440.909999996</v>
      </c>
    </row>
    <row r="12" spans="2:6">
      <c r="B12" s="21" t="s">
        <v>80</v>
      </c>
      <c r="C12" s="22" t="s">
        <v>81</v>
      </c>
      <c r="D12" s="23">
        <f>+INGRESOS!C12</f>
        <v>78035333</v>
      </c>
      <c r="E12" s="24">
        <f>+INGRESOS!D12</f>
        <v>57308318.950000003</v>
      </c>
      <c r="F12" s="23">
        <f>+D12-E12</f>
        <v>20727014.049999997</v>
      </c>
    </row>
    <row r="13" spans="2:6">
      <c r="B13" s="21" t="s">
        <v>82</v>
      </c>
      <c r="C13" s="25" t="s">
        <v>83</v>
      </c>
      <c r="D13" s="23">
        <f>+INGRESOS!C13</f>
        <v>24390387.670000002</v>
      </c>
      <c r="E13" s="24">
        <f>+INGRESOS!D13</f>
        <v>18280432.030000001</v>
      </c>
      <c r="F13" s="23">
        <f>+D13-E13</f>
        <v>6109955.6400000006</v>
      </c>
    </row>
    <row r="14" spans="2:6">
      <c r="B14" s="21" t="s">
        <v>84</v>
      </c>
      <c r="C14" s="25" t="s">
        <v>32</v>
      </c>
      <c r="D14" s="23">
        <f>+INGRESOS!C14</f>
        <v>4584475.33</v>
      </c>
      <c r="E14" s="24">
        <f>+INGRESOS!D14</f>
        <v>4584475.33</v>
      </c>
      <c r="F14" s="23">
        <f>+D14-E14</f>
        <v>0</v>
      </c>
    </row>
    <row r="15" spans="2:6">
      <c r="B15" s="26" t="s">
        <v>85</v>
      </c>
      <c r="C15" s="27" t="s">
        <v>86</v>
      </c>
      <c r="D15" s="23">
        <f>+INGRESOS!C15</f>
        <v>442271.17</v>
      </c>
      <c r="E15" s="24">
        <f>+INGRESOS!D15</f>
        <v>140799.95000000001</v>
      </c>
      <c r="F15" s="23">
        <f>+D15-E15</f>
        <v>301471.21999999997</v>
      </c>
    </row>
    <row r="16" spans="2:6">
      <c r="B16" s="17">
        <v>17</v>
      </c>
      <c r="C16" s="18" t="s">
        <v>87</v>
      </c>
      <c r="D16" s="19">
        <f>SUM(D17:D25)</f>
        <v>1462732.74</v>
      </c>
      <c r="E16" s="20">
        <f>SUM(E17:E25)</f>
        <v>550798.41999999993</v>
      </c>
      <c r="F16" s="19">
        <f>SUM(F17:F25)</f>
        <v>911934.32000000007</v>
      </c>
    </row>
    <row r="17" spans="2:7">
      <c r="B17" s="28" t="s">
        <v>410</v>
      </c>
      <c r="C17" s="22" t="s">
        <v>411</v>
      </c>
      <c r="D17" s="19">
        <f>+INGRESOS!C17</f>
        <v>397.54</v>
      </c>
      <c r="E17" s="20">
        <f>+INGRESOS!D17</f>
        <v>397.54</v>
      </c>
      <c r="F17" s="23">
        <f>+D17-E17</f>
        <v>0</v>
      </c>
    </row>
    <row r="18" spans="2:7">
      <c r="B18" s="28" t="s">
        <v>111</v>
      </c>
      <c r="C18" s="22" t="s">
        <v>311</v>
      </c>
      <c r="D18" s="23">
        <f>+INGRESOS!C18</f>
        <v>845917.53</v>
      </c>
      <c r="E18" s="24">
        <f>+INGRESOS!D18</f>
        <v>66075.42</v>
      </c>
      <c r="F18" s="23">
        <f t="shared" ref="F18:F25" si="0">+D18-E18</f>
        <v>779842.11</v>
      </c>
    </row>
    <row r="19" spans="2:7">
      <c r="B19" s="29" t="s">
        <v>88</v>
      </c>
      <c r="C19" s="27" t="s">
        <v>89</v>
      </c>
      <c r="D19" s="23">
        <f>+INGRESOS!C19</f>
        <v>11345.04</v>
      </c>
      <c r="E19" s="24">
        <f>+INGRESOS!D19</f>
        <v>11314.92</v>
      </c>
      <c r="F19" s="23">
        <f t="shared" si="0"/>
        <v>30.1200000000008</v>
      </c>
    </row>
    <row r="20" spans="2:7">
      <c r="B20" s="29" t="s">
        <v>312</v>
      </c>
      <c r="C20" s="27" t="s">
        <v>313</v>
      </c>
      <c r="D20" s="23">
        <f>+INGRESOS!C20</f>
        <v>1506.18</v>
      </c>
      <c r="E20" s="24">
        <f>+INGRESOS!D20</f>
        <v>1506.18</v>
      </c>
      <c r="F20" s="23">
        <f t="shared" si="0"/>
        <v>0</v>
      </c>
    </row>
    <row r="21" spans="2:7">
      <c r="B21" s="29" t="s">
        <v>314</v>
      </c>
      <c r="C21" s="27" t="s">
        <v>315</v>
      </c>
      <c r="D21" s="23">
        <v>0</v>
      </c>
      <c r="E21" s="24">
        <v>0</v>
      </c>
      <c r="F21" s="23">
        <f t="shared" si="0"/>
        <v>0</v>
      </c>
    </row>
    <row r="22" spans="2:7">
      <c r="B22" s="30" t="s">
        <v>316</v>
      </c>
      <c r="C22" s="27" t="s">
        <v>317</v>
      </c>
      <c r="D22" s="23">
        <f>+INGRESOS!C21</f>
        <v>395588.04000000004</v>
      </c>
      <c r="E22" s="24">
        <f>+INGRESOS!D21</f>
        <v>276646.21999999997</v>
      </c>
      <c r="F22" s="23">
        <f t="shared" si="0"/>
        <v>118941.82000000007</v>
      </c>
    </row>
    <row r="23" spans="2:7">
      <c r="B23" s="30" t="s">
        <v>103</v>
      </c>
      <c r="C23" s="27" t="s">
        <v>104</v>
      </c>
      <c r="D23" s="23">
        <f>+INGRESOS!C22</f>
        <v>13623.530000000028</v>
      </c>
      <c r="E23" s="24">
        <f>+INGRESOS!D22</f>
        <v>503.26</v>
      </c>
      <c r="F23" s="23">
        <f t="shared" si="0"/>
        <v>13120.270000000028</v>
      </c>
    </row>
    <row r="24" spans="2:7">
      <c r="B24" s="30" t="s">
        <v>291</v>
      </c>
      <c r="C24" s="27" t="s">
        <v>318</v>
      </c>
      <c r="D24" s="23">
        <f>+INGRESOS!C23</f>
        <v>99064.69</v>
      </c>
      <c r="E24" s="24">
        <f>+INGRESOS!D23</f>
        <v>99064.69</v>
      </c>
      <c r="F24" s="23">
        <f t="shared" si="0"/>
        <v>0</v>
      </c>
    </row>
    <row r="25" spans="2:7">
      <c r="B25" s="29" t="s">
        <v>90</v>
      </c>
      <c r="C25" s="27" t="s">
        <v>91</v>
      </c>
      <c r="D25" s="23">
        <f>+INGRESOS!C24</f>
        <v>95290.19</v>
      </c>
      <c r="E25" s="24">
        <f>+INGRESOS!D24</f>
        <v>95290.19</v>
      </c>
      <c r="F25" s="23">
        <f t="shared" si="0"/>
        <v>0</v>
      </c>
    </row>
    <row r="26" spans="2:7">
      <c r="B26" s="17" t="s">
        <v>292</v>
      </c>
      <c r="C26" s="31" t="s">
        <v>293</v>
      </c>
      <c r="D26" s="19">
        <f>+D27</f>
        <v>58917.02</v>
      </c>
      <c r="E26" s="20">
        <f>+E27</f>
        <v>58917.02</v>
      </c>
      <c r="F26" s="19">
        <f>+F27</f>
        <v>0</v>
      </c>
    </row>
    <row r="27" spans="2:7">
      <c r="B27" s="29" t="s">
        <v>294</v>
      </c>
      <c r="C27" s="27" t="s">
        <v>295</v>
      </c>
      <c r="D27" s="23">
        <f>+INGRESOS!C26</f>
        <v>58917.02</v>
      </c>
      <c r="E27" s="24">
        <f>+INGRESOS!D26</f>
        <v>58917.02</v>
      </c>
      <c r="F27" s="23">
        <f>+D27-E27</f>
        <v>0</v>
      </c>
    </row>
    <row r="28" spans="2:7">
      <c r="B28" s="17" t="s">
        <v>296</v>
      </c>
      <c r="C28" s="31" t="s">
        <v>297</v>
      </c>
      <c r="D28" s="19">
        <f>+D29</f>
        <v>520163.25</v>
      </c>
      <c r="E28" s="20">
        <f>+E29</f>
        <v>520163.25</v>
      </c>
      <c r="F28" s="19">
        <f>+F29</f>
        <v>0</v>
      </c>
    </row>
    <row r="29" spans="2:7">
      <c r="B29" s="29" t="s">
        <v>298</v>
      </c>
      <c r="C29" s="27" t="s">
        <v>299</v>
      </c>
      <c r="D29" s="23">
        <f>+INGRESOS!C28</f>
        <v>520163.25</v>
      </c>
      <c r="E29" s="24">
        <f>+INGRESOS!D28</f>
        <v>520163.25</v>
      </c>
      <c r="F29" s="23">
        <f>+D29-E29</f>
        <v>0</v>
      </c>
    </row>
    <row r="30" spans="2:7">
      <c r="B30" s="17" t="s">
        <v>300</v>
      </c>
      <c r="C30" s="31" t="s">
        <v>301</v>
      </c>
      <c r="D30" s="19">
        <f>+D31</f>
        <v>418570.82000000007</v>
      </c>
      <c r="E30" s="20">
        <f>+E31</f>
        <v>418570.82</v>
      </c>
      <c r="F30" s="19">
        <f>+F31</f>
        <v>0</v>
      </c>
    </row>
    <row r="31" spans="2:7">
      <c r="B31" s="29" t="s">
        <v>302</v>
      </c>
      <c r="C31" s="32" t="s">
        <v>303</v>
      </c>
      <c r="D31" s="33">
        <f>+INGRESOS!C30</f>
        <v>418570.82000000007</v>
      </c>
      <c r="E31" s="34">
        <f>+INGRESOS!D30</f>
        <v>418570.82</v>
      </c>
      <c r="F31" s="33">
        <f>+D31-E31</f>
        <v>0</v>
      </c>
    </row>
    <row r="32" spans="2:7">
      <c r="B32" s="21"/>
      <c r="C32" s="35" t="s">
        <v>92</v>
      </c>
      <c r="D32" s="35">
        <f>+D8+D11+D16+D26+D28+D30</f>
        <v>110940512.99999999</v>
      </c>
      <c r="E32" s="35">
        <f>+E8+E11+E16+E26+E28+E30</f>
        <v>81862475.769999996</v>
      </c>
      <c r="F32" s="35">
        <f>+F8+F11+F16+F26+F28+F30</f>
        <v>29078037.229999997</v>
      </c>
      <c r="G32" s="36"/>
    </row>
    <row r="33" spans="2:6">
      <c r="B33" s="17">
        <v>5</v>
      </c>
      <c r="C33" s="37" t="s">
        <v>2</v>
      </c>
      <c r="D33" s="38"/>
      <c r="E33" s="39"/>
      <c r="F33" s="38"/>
    </row>
    <row r="34" spans="2:6">
      <c r="B34" s="17"/>
      <c r="C34" s="40" t="s">
        <v>3</v>
      </c>
      <c r="D34" s="19">
        <f>+D35</f>
        <v>10300722.65</v>
      </c>
      <c r="E34" s="20">
        <f>+E35</f>
        <v>6489733.3300000019</v>
      </c>
      <c r="F34" s="19">
        <f>+F35</f>
        <v>3810989.3199999984</v>
      </c>
    </row>
    <row r="35" spans="2:6">
      <c r="B35" s="41" t="s">
        <v>279</v>
      </c>
      <c r="C35" s="42" t="s">
        <v>319</v>
      </c>
      <c r="D35" s="23">
        <f>+GASTOS!C8</f>
        <v>10300722.65</v>
      </c>
      <c r="E35" s="24">
        <f>+GASTOS!D8</f>
        <v>6489733.3300000019</v>
      </c>
      <c r="F35" s="23">
        <f>+D35-E35</f>
        <v>3810989.3199999984</v>
      </c>
    </row>
    <row r="36" spans="2:6">
      <c r="B36" s="43">
        <v>53</v>
      </c>
      <c r="C36" s="44" t="s">
        <v>4</v>
      </c>
      <c r="D36" s="19">
        <f>SUM(D37:D77)</f>
        <v>6378797</v>
      </c>
      <c r="E36" s="20">
        <f>SUM(E37:E77)</f>
        <v>3108981.9000000004</v>
      </c>
      <c r="F36" s="19">
        <f>SUM(F37:F77)</f>
        <v>3272292.1500000004</v>
      </c>
    </row>
    <row r="37" spans="2:6">
      <c r="B37" s="45" t="s">
        <v>136</v>
      </c>
      <c r="C37" s="47" t="s">
        <v>137</v>
      </c>
      <c r="D37" s="23">
        <f>+GASTOS!C10</f>
        <v>201220</v>
      </c>
      <c r="E37" s="24">
        <f>+GASTOS!D10</f>
        <v>41701.72</v>
      </c>
      <c r="F37" s="23">
        <f t="shared" ref="F37:F77" si="1">+D37-E37</f>
        <v>159518.28</v>
      </c>
    </row>
    <row r="38" spans="2:6">
      <c r="B38" s="45" t="s">
        <v>138</v>
      </c>
      <c r="C38" s="46" t="s">
        <v>139</v>
      </c>
      <c r="D38" s="23">
        <f>+GASTOS!C11</f>
        <v>142000</v>
      </c>
      <c r="E38" s="24">
        <f>+GASTOS!D11</f>
        <v>60441.120000000003</v>
      </c>
      <c r="F38" s="23">
        <f t="shared" si="1"/>
        <v>81558.880000000005</v>
      </c>
    </row>
    <row r="39" spans="2:6">
      <c r="B39" s="45" t="s">
        <v>140</v>
      </c>
      <c r="C39" s="47" t="s">
        <v>141</v>
      </c>
      <c r="D39" s="23">
        <f>+GASTOS!C12</f>
        <v>6204</v>
      </c>
      <c r="E39" s="24">
        <f>+GASTOS!D12</f>
        <v>63.08</v>
      </c>
      <c r="F39" s="23">
        <f t="shared" si="1"/>
        <v>6140.92</v>
      </c>
    </row>
    <row r="40" spans="2:6">
      <c r="B40" s="45" t="s">
        <v>142</v>
      </c>
      <c r="C40" s="48" t="s">
        <v>143</v>
      </c>
      <c r="D40" s="23">
        <f>+GASTOS!C13</f>
        <v>101250</v>
      </c>
      <c r="E40" s="24">
        <f>+GASTOS!D13</f>
        <v>0</v>
      </c>
      <c r="F40" s="23">
        <f t="shared" si="1"/>
        <v>101250</v>
      </c>
    </row>
    <row r="41" spans="2:6">
      <c r="B41" s="45" t="s">
        <v>382</v>
      </c>
      <c r="C41" s="48" t="s">
        <v>347</v>
      </c>
      <c r="D41" s="23">
        <f>+GASTOS!C14</f>
        <v>112.5</v>
      </c>
      <c r="E41" s="24">
        <f>+GASTOS!D14</f>
        <v>112.5</v>
      </c>
      <c r="F41" s="23">
        <f t="shared" si="1"/>
        <v>0</v>
      </c>
    </row>
    <row r="42" spans="2:6">
      <c r="B42" s="45" t="s">
        <v>144</v>
      </c>
      <c r="C42" s="48" t="s">
        <v>286</v>
      </c>
      <c r="D42" s="23">
        <f>+GASTOS!C15</f>
        <v>42648</v>
      </c>
      <c r="E42" s="24">
        <f>+GASTOS!D15</f>
        <v>9340.4599999999991</v>
      </c>
      <c r="F42" s="23">
        <f t="shared" si="1"/>
        <v>33307.54</v>
      </c>
    </row>
    <row r="43" spans="2:6">
      <c r="B43" s="45" t="s">
        <v>145</v>
      </c>
      <c r="C43" s="48" t="s">
        <v>146</v>
      </c>
      <c r="D43" s="23">
        <f>+GASTOS!C16</f>
        <v>2477.0499999999997</v>
      </c>
      <c r="E43" s="36">
        <f>+GASTOS!D16</f>
        <v>2477.0500000000002</v>
      </c>
      <c r="F43" s="23">
        <f t="shared" ref="F43:F60" si="2">+D43-E44</f>
        <v>-375608.9</v>
      </c>
    </row>
    <row r="44" spans="2:6">
      <c r="B44" s="45" t="s">
        <v>147</v>
      </c>
      <c r="C44" s="48" t="s">
        <v>277</v>
      </c>
      <c r="D44" s="23">
        <f>+GASTOS!C17</f>
        <v>834545</v>
      </c>
      <c r="E44" s="24">
        <f>+GASTOS!D17</f>
        <v>378085.95</v>
      </c>
      <c r="F44" s="23">
        <f t="shared" si="2"/>
        <v>655967.74</v>
      </c>
    </row>
    <row r="45" spans="2:6">
      <c r="B45" s="45" t="s">
        <v>148</v>
      </c>
      <c r="C45" s="48" t="s">
        <v>149</v>
      </c>
      <c r="D45" s="23">
        <f>+GASTOS!C18</f>
        <v>443075</v>
      </c>
      <c r="E45" s="24">
        <f>+GASTOS!D18</f>
        <v>178577.26</v>
      </c>
      <c r="F45" s="23">
        <f t="shared" si="2"/>
        <v>376326.21</v>
      </c>
    </row>
    <row r="46" spans="2:6">
      <c r="B46" s="45" t="s">
        <v>150</v>
      </c>
      <c r="C46" s="48" t="s">
        <v>151</v>
      </c>
      <c r="D46" s="23">
        <f>+GASTOS!C19</f>
        <v>164300</v>
      </c>
      <c r="E46" s="24">
        <f>+GASTOS!D19</f>
        <v>66748.789999999994</v>
      </c>
      <c r="F46" s="23">
        <f t="shared" si="2"/>
        <v>160759.37</v>
      </c>
    </row>
    <row r="47" spans="2:6">
      <c r="B47" s="45" t="s">
        <v>152</v>
      </c>
      <c r="C47" s="48" t="s">
        <v>153</v>
      </c>
      <c r="D47" s="23">
        <f>+GASTOS!C20</f>
        <v>192388.89</v>
      </c>
      <c r="E47" s="24">
        <f>+GASTOS!D20</f>
        <v>3540.63</v>
      </c>
      <c r="F47" s="23">
        <f t="shared" si="2"/>
        <v>190356.66</v>
      </c>
    </row>
    <row r="48" spans="2:6">
      <c r="B48" s="45" t="s">
        <v>154</v>
      </c>
      <c r="C48" s="48" t="s">
        <v>155</v>
      </c>
      <c r="D48" s="23">
        <f>+GASTOS!C21</f>
        <v>10669</v>
      </c>
      <c r="E48" s="24">
        <f>+GASTOS!D21</f>
        <v>2032.23</v>
      </c>
      <c r="F48" s="23">
        <f t="shared" si="2"/>
        <v>8202.86</v>
      </c>
    </row>
    <row r="49" spans="2:6">
      <c r="B49" s="45" t="s">
        <v>156</v>
      </c>
      <c r="C49" s="48" t="s">
        <v>157</v>
      </c>
      <c r="D49" s="23">
        <f>+GASTOS!C22</f>
        <v>37800</v>
      </c>
      <c r="E49" s="24">
        <f>+GASTOS!D22</f>
        <v>2466.14</v>
      </c>
      <c r="F49" s="23">
        <f t="shared" si="2"/>
        <v>32274.61</v>
      </c>
    </row>
    <row r="50" spans="2:6">
      <c r="B50" s="45" t="s">
        <v>158</v>
      </c>
      <c r="C50" s="48" t="s">
        <v>159</v>
      </c>
      <c r="D50" s="23">
        <f>+GASTOS!C23</f>
        <v>59164</v>
      </c>
      <c r="E50" s="24">
        <f>+GASTOS!D23</f>
        <v>5525.39</v>
      </c>
      <c r="F50" s="23">
        <f t="shared" si="2"/>
        <v>57047.6</v>
      </c>
    </row>
    <row r="51" spans="2:6">
      <c r="B51" s="45" t="s">
        <v>160</v>
      </c>
      <c r="C51" s="48" t="s">
        <v>161</v>
      </c>
      <c r="D51" s="23">
        <f>+GASTOS!C24</f>
        <v>53579</v>
      </c>
      <c r="E51" s="24">
        <f>+GASTOS!D24</f>
        <v>2116.4</v>
      </c>
      <c r="F51" s="23">
        <f t="shared" si="2"/>
        <v>53203.86</v>
      </c>
    </row>
    <row r="52" spans="2:6">
      <c r="B52" s="45" t="s">
        <v>162</v>
      </c>
      <c r="C52" s="48" t="s">
        <v>163</v>
      </c>
      <c r="D52" s="23">
        <f>+GASTOS!C25</f>
        <v>375.14</v>
      </c>
      <c r="E52" s="24">
        <f>+GASTOS!D25</f>
        <v>375.14</v>
      </c>
      <c r="F52" s="23">
        <f t="shared" si="2"/>
        <v>-69035.38</v>
      </c>
    </row>
    <row r="53" spans="2:6">
      <c r="B53" s="45" t="s">
        <v>164</v>
      </c>
      <c r="C53" s="48" t="s">
        <v>165</v>
      </c>
      <c r="D53" s="23">
        <f>+GASTOS!C26</f>
        <v>120900</v>
      </c>
      <c r="E53" s="24">
        <f>+GASTOS!D26</f>
        <v>69410.52</v>
      </c>
      <c r="F53" s="23">
        <f t="shared" si="2"/>
        <v>82574.25</v>
      </c>
    </row>
    <row r="54" spans="2:6">
      <c r="B54" s="45" t="s">
        <v>166</v>
      </c>
      <c r="C54" s="48" t="s">
        <v>167</v>
      </c>
      <c r="D54" s="23">
        <f>+GASTOS!C27</f>
        <v>38325.75</v>
      </c>
      <c r="E54" s="24">
        <f>+GASTOS!D27</f>
        <v>38325.75</v>
      </c>
      <c r="F54" s="23">
        <f t="shared" si="2"/>
        <v>2150.8000000000029</v>
      </c>
    </row>
    <row r="55" spans="2:6">
      <c r="B55" s="45" t="s">
        <v>168</v>
      </c>
      <c r="C55" s="48" t="s">
        <v>169</v>
      </c>
      <c r="D55" s="23">
        <f>+GASTOS!C28</f>
        <v>107640</v>
      </c>
      <c r="E55" s="24">
        <f>+GASTOS!D28</f>
        <v>36174.949999999997</v>
      </c>
      <c r="F55" s="23">
        <f t="shared" si="2"/>
        <v>28718.229999999996</v>
      </c>
    </row>
    <row r="56" spans="2:6">
      <c r="B56" s="45" t="s">
        <v>170</v>
      </c>
      <c r="C56" s="48" t="s">
        <v>171</v>
      </c>
      <c r="D56" s="23">
        <f>+GASTOS!C29</f>
        <v>78921.77</v>
      </c>
      <c r="E56" s="24">
        <f>+GASTOS!D29</f>
        <v>78921.77</v>
      </c>
      <c r="F56" s="23">
        <f t="shared" si="2"/>
        <v>63421.770000000004</v>
      </c>
    </row>
    <row r="57" spans="2:6">
      <c r="B57" s="45" t="s">
        <v>348</v>
      </c>
      <c r="C57" s="48" t="s">
        <v>349</v>
      </c>
      <c r="D57" s="23">
        <f>+GASTOS!C30</f>
        <v>15500</v>
      </c>
      <c r="E57" s="24">
        <f>+GASTOS!D30</f>
        <v>15500</v>
      </c>
      <c r="F57" s="23">
        <f t="shared" si="2"/>
        <v>10645.99</v>
      </c>
    </row>
    <row r="58" spans="2:6">
      <c r="B58" s="45" t="s">
        <v>172</v>
      </c>
      <c r="C58" s="48" t="s">
        <v>287</v>
      </c>
      <c r="D58" s="23">
        <f>+GASTOS!C31</f>
        <v>11700</v>
      </c>
      <c r="E58" s="24">
        <f>+GASTOS!D31</f>
        <v>4854.01</v>
      </c>
      <c r="F58" s="23">
        <f t="shared" si="2"/>
        <v>7496.7</v>
      </c>
    </row>
    <row r="59" spans="2:6">
      <c r="B59" s="45" t="s">
        <v>173</v>
      </c>
      <c r="C59" s="48" t="s">
        <v>174</v>
      </c>
      <c r="D59" s="23">
        <f>+GASTOS!C32</f>
        <v>4203.3</v>
      </c>
      <c r="E59" s="24">
        <f>+GASTOS!D32</f>
        <v>4203.3</v>
      </c>
      <c r="F59" s="23">
        <f t="shared" si="2"/>
        <v>-62424.08</v>
      </c>
    </row>
    <row r="60" spans="2:6">
      <c r="B60" s="45" t="s">
        <v>175</v>
      </c>
      <c r="C60" s="48" t="s">
        <v>176</v>
      </c>
      <c r="D60" s="23">
        <f>+GASTOS!C33</f>
        <v>959762.59</v>
      </c>
      <c r="E60" s="24">
        <f>+GASTOS!D33</f>
        <v>66627.38</v>
      </c>
      <c r="F60" s="23">
        <f t="shared" si="2"/>
        <v>959762.59</v>
      </c>
    </row>
    <row r="61" spans="2:6">
      <c r="B61" s="45" t="s">
        <v>177</v>
      </c>
      <c r="C61" s="22" t="s">
        <v>122</v>
      </c>
      <c r="D61" s="23">
        <f>+GASTOS!C34</f>
        <v>70000</v>
      </c>
      <c r="E61" s="24">
        <f>+GASTOS!D34</f>
        <v>0</v>
      </c>
      <c r="F61" s="23">
        <f t="shared" si="1"/>
        <v>70000</v>
      </c>
    </row>
    <row r="62" spans="2:6">
      <c r="B62" s="45" t="s">
        <v>178</v>
      </c>
      <c r="C62" s="22" t="s">
        <v>123</v>
      </c>
      <c r="D62" s="23">
        <f>+GASTOS!C35</f>
        <v>538800</v>
      </c>
      <c r="E62" s="24">
        <f>+GASTOS!D35</f>
        <v>71995.73</v>
      </c>
      <c r="F62" s="23">
        <f t="shared" si="1"/>
        <v>466804.27</v>
      </c>
    </row>
    <row r="63" spans="2:6">
      <c r="B63" s="45" t="s">
        <v>179</v>
      </c>
      <c r="C63" s="48" t="s">
        <v>180</v>
      </c>
      <c r="D63" s="23">
        <f>+GASTOS!C36</f>
        <v>154680.74</v>
      </c>
      <c r="E63" s="24">
        <f>+GASTOS!D36</f>
        <v>154680.74</v>
      </c>
      <c r="F63" s="23">
        <f t="shared" si="1"/>
        <v>0</v>
      </c>
    </row>
    <row r="64" spans="2:6">
      <c r="B64" s="45" t="s">
        <v>181</v>
      </c>
      <c r="C64" s="48" t="s">
        <v>182</v>
      </c>
      <c r="D64" s="23">
        <f>+GASTOS!C37</f>
        <v>101850</v>
      </c>
      <c r="E64" s="24">
        <f>+GASTOS!D37</f>
        <v>61079.75</v>
      </c>
      <c r="F64" s="23">
        <f t="shared" si="1"/>
        <v>40770.25</v>
      </c>
    </row>
    <row r="65" spans="2:6">
      <c r="B65" s="45" t="s">
        <v>183</v>
      </c>
      <c r="C65" s="48" t="s">
        <v>184</v>
      </c>
      <c r="D65" s="23">
        <f>+GASTOS!C38</f>
        <v>576</v>
      </c>
      <c r="E65" s="24">
        <f>+GASTOS!D38</f>
        <v>0</v>
      </c>
      <c r="F65" s="23">
        <f t="shared" si="1"/>
        <v>576</v>
      </c>
    </row>
    <row r="66" spans="2:6">
      <c r="B66" s="45" t="s">
        <v>185</v>
      </c>
      <c r="C66" s="48" t="s">
        <v>186</v>
      </c>
      <c r="D66" s="23">
        <f>+GASTOS!C39</f>
        <v>241631.22</v>
      </c>
      <c r="E66" s="24">
        <f>+GASTOS!D39</f>
        <v>241631.22</v>
      </c>
      <c r="F66" s="23">
        <f t="shared" si="1"/>
        <v>0</v>
      </c>
    </row>
    <row r="67" spans="2:6">
      <c r="B67" s="45" t="s">
        <v>187</v>
      </c>
      <c r="C67" s="48" t="s">
        <v>188</v>
      </c>
      <c r="D67" s="23">
        <f>+GASTOS!C40</f>
        <v>75894</v>
      </c>
      <c r="E67" s="24">
        <f>+GASTOS!D40</f>
        <v>29688.19</v>
      </c>
      <c r="F67" s="23">
        <f t="shared" si="1"/>
        <v>46205.81</v>
      </c>
    </row>
    <row r="68" spans="2:6">
      <c r="B68" s="45" t="s">
        <v>189</v>
      </c>
      <c r="C68" s="48" t="s">
        <v>190</v>
      </c>
      <c r="D68" s="23">
        <f>+GASTOS!C41</f>
        <v>206603.78</v>
      </c>
      <c r="E68" s="24">
        <f>+GASTOS!D41</f>
        <v>206603.78</v>
      </c>
      <c r="F68" s="23">
        <f t="shared" si="1"/>
        <v>0</v>
      </c>
    </row>
    <row r="69" spans="2:6">
      <c r="B69" s="45" t="s">
        <v>191</v>
      </c>
      <c r="C69" s="48" t="s">
        <v>192</v>
      </c>
      <c r="D69" s="23">
        <f>+GASTOS!C42</f>
        <v>53465.22</v>
      </c>
      <c r="E69" s="24">
        <f>+GASTOS!D42</f>
        <v>50655.42</v>
      </c>
      <c r="F69" s="23">
        <f t="shared" si="1"/>
        <v>2809.8000000000029</v>
      </c>
    </row>
    <row r="70" spans="2:6">
      <c r="B70" s="45" t="s">
        <v>193</v>
      </c>
      <c r="C70" s="48" t="s">
        <v>61</v>
      </c>
      <c r="D70" s="23">
        <f>+GASTOS!C43</f>
        <v>21913.05</v>
      </c>
      <c r="E70" s="24">
        <f>+GASTOS!D43</f>
        <v>21913.05</v>
      </c>
      <c r="F70" s="23">
        <f t="shared" si="1"/>
        <v>0</v>
      </c>
    </row>
    <row r="71" spans="2:6">
      <c r="B71" s="45" t="s">
        <v>194</v>
      </c>
      <c r="C71" s="48" t="s">
        <v>195</v>
      </c>
      <c r="D71" s="23">
        <f>+GASTOS!C44</f>
        <v>12414</v>
      </c>
      <c r="E71" s="24">
        <f>+GASTOS!D44</f>
        <v>0</v>
      </c>
      <c r="F71" s="23">
        <f t="shared" si="1"/>
        <v>12414</v>
      </c>
    </row>
    <row r="72" spans="2:6">
      <c r="B72" s="45" t="s">
        <v>196</v>
      </c>
      <c r="C72" s="48" t="s">
        <v>197</v>
      </c>
      <c r="D72" s="23">
        <f>+GASTOS!C45</f>
        <v>13193</v>
      </c>
      <c r="E72" s="24">
        <f>+GASTOS!D45</f>
        <v>12930.6</v>
      </c>
      <c r="F72" s="23">
        <f t="shared" si="1"/>
        <v>262.39999999999964</v>
      </c>
    </row>
    <row r="73" spans="2:6">
      <c r="B73" s="45" t="s">
        <v>198</v>
      </c>
      <c r="C73" s="48" t="s">
        <v>199</v>
      </c>
      <c r="D73" s="23">
        <f>+GASTOS!C46</f>
        <v>202169.44999999998</v>
      </c>
      <c r="E73" s="24">
        <f>+GASTOS!D46</f>
        <v>202169.45</v>
      </c>
      <c r="F73" s="23">
        <f t="shared" si="1"/>
        <v>0</v>
      </c>
    </row>
    <row r="74" spans="2:6">
      <c r="B74" s="45" t="s">
        <v>200</v>
      </c>
      <c r="C74" s="48" t="s">
        <v>201</v>
      </c>
      <c r="D74" s="23">
        <f>+GASTOS!C47</f>
        <v>469854.44999999995</v>
      </c>
      <c r="E74" s="24">
        <f>+GASTOS!D47</f>
        <v>469854.45</v>
      </c>
      <c r="F74" s="23">
        <f t="shared" si="1"/>
        <v>0</v>
      </c>
    </row>
    <row r="75" spans="2:6">
      <c r="B75" s="45" t="s">
        <v>364</v>
      </c>
      <c r="C75" s="48" t="str">
        <f>+GASTOS!B48</f>
        <v>Materiales Didácticos</v>
      </c>
      <c r="D75" s="23">
        <f>+GASTOS!C48</f>
        <v>540</v>
      </c>
      <c r="E75" s="24">
        <f>+GASTOS!D48</f>
        <v>0</v>
      </c>
      <c r="F75" s="23">
        <f t="shared" si="1"/>
        <v>540</v>
      </c>
    </row>
    <row r="76" spans="2:6">
      <c r="B76" s="45" t="s">
        <v>202</v>
      </c>
      <c r="C76" s="48" t="s">
        <v>203</v>
      </c>
      <c r="D76" s="23">
        <f>+GASTOS!C49</f>
        <v>138430</v>
      </c>
      <c r="E76" s="24">
        <f>+GASTOS!D49</f>
        <v>70136.88</v>
      </c>
      <c r="F76" s="23">
        <f t="shared" si="1"/>
        <v>68293.119999999995</v>
      </c>
    </row>
    <row r="77" spans="2:6">
      <c r="B77" s="45" t="s">
        <v>204</v>
      </c>
      <c r="C77" s="48" t="s">
        <v>283</v>
      </c>
      <c r="D77" s="23">
        <f>+GASTOS!C50</f>
        <v>448021.1</v>
      </c>
      <c r="E77" s="24">
        <f>+GASTOS!D50</f>
        <v>448021.1</v>
      </c>
      <c r="F77" s="23">
        <f t="shared" si="1"/>
        <v>0</v>
      </c>
    </row>
    <row r="78" spans="2:6">
      <c r="B78" s="49">
        <v>56</v>
      </c>
      <c r="C78" s="50" t="s">
        <v>5</v>
      </c>
      <c r="D78" s="19">
        <f>SUM(D79+D82)</f>
        <v>8808271</v>
      </c>
      <c r="E78" s="20">
        <f>SUM(E79+E82)</f>
        <v>6976556.46</v>
      </c>
      <c r="F78" s="19">
        <f>SUM(F79+F82)</f>
        <v>1831714.5399999998</v>
      </c>
    </row>
    <row r="79" spans="2:6">
      <c r="B79" s="51"/>
      <c r="C79" s="50" t="s">
        <v>6</v>
      </c>
      <c r="D79" s="19">
        <f>+D80+D81</f>
        <v>82392</v>
      </c>
      <c r="E79" s="20">
        <f>+E80+E81</f>
        <v>31802.890000000003</v>
      </c>
      <c r="F79" s="19">
        <f t="shared" ref="F79:F84" si="3">+D79-E79</f>
        <v>50589.11</v>
      </c>
    </row>
    <row r="80" spans="2:6">
      <c r="B80" s="51" t="s">
        <v>7</v>
      </c>
      <c r="C80" s="22" t="s">
        <v>8</v>
      </c>
      <c r="D80" s="23">
        <f>+GASTOS!C53</f>
        <v>82154.350000000006</v>
      </c>
      <c r="E80" s="24">
        <f>+GASTOS!D53</f>
        <v>31565.24</v>
      </c>
      <c r="F80" s="23">
        <f t="shared" si="3"/>
        <v>50589.11</v>
      </c>
    </row>
    <row r="81" spans="2:6">
      <c r="B81" s="51" t="s">
        <v>354</v>
      </c>
      <c r="C81" s="22" t="s">
        <v>355</v>
      </c>
      <c r="D81" s="23">
        <f>+GASTOS!C54</f>
        <v>237.65000000000003</v>
      </c>
      <c r="E81" s="24">
        <f>+GASTOS!D54</f>
        <v>237.65</v>
      </c>
      <c r="F81" s="23">
        <f t="shared" si="3"/>
        <v>0</v>
      </c>
    </row>
    <row r="82" spans="2:6">
      <c r="B82" s="51"/>
      <c r="C82" s="50" t="s">
        <v>9</v>
      </c>
      <c r="D82" s="19">
        <f>+D83+D84</f>
        <v>8725879</v>
      </c>
      <c r="E82" s="20">
        <f>+E83+E84</f>
        <v>6944753.5700000003</v>
      </c>
      <c r="F82" s="19">
        <f t="shared" si="3"/>
        <v>1781125.4299999997</v>
      </c>
    </row>
    <row r="83" spans="2:6">
      <c r="B83" s="51" t="s">
        <v>10</v>
      </c>
      <c r="C83" s="22" t="s">
        <v>11</v>
      </c>
      <c r="D83" s="23">
        <f>+GASTOS!C56</f>
        <v>8467059</v>
      </c>
      <c r="E83" s="24">
        <f>+GASTOS!D56</f>
        <v>6933499.6100000003</v>
      </c>
      <c r="F83" s="23">
        <f t="shared" si="3"/>
        <v>1533559.3899999997</v>
      </c>
    </row>
    <row r="84" spans="2:6">
      <c r="B84" s="45" t="s">
        <v>205</v>
      </c>
      <c r="C84" s="48" t="s">
        <v>206</v>
      </c>
      <c r="D84" s="23">
        <f>+GASTOS!C57</f>
        <v>258820</v>
      </c>
      <c r="E84" s="24">
        <f>+GASTOS!D57</f>
        <v>11253.96</v>
      </c>
      <c r="F84" s="23">
        <f t="shared" si="3"/>
        <v>247566.04</v>
      </c>
    </row>
    <row r="85" spans="2:6">
      <c r="B85" s="49">
        <v>57</v>
      </c>
      <c r="C85" s="50" t="s">
        <v>12</v>
      </c>
      <c r="D85" s="19">
        <f>SUM(D86:D90)</f>
        <v>263741.90000000002</v>
      </c>
      <c r="E85" s="20">
        <f>SUM(E86:E90)</f>
        <v>61146.47</v>
      </c>
      <c r="F85" s="19">
        <f>SUM(F86:F90)</f>
        <v>202595.43</v>
      </c>
    </row>
    <row r="86" spans="2:6">
      <c r="B86" s="51" t="s">
        <v>352</v>
      </c>
      <c r="C86" s="52" t="s">
        <v>353</v>
      </c>
      <c r="D86" s="23">
        <f>+GASTOS!C59</f>
        <v>602.5</v>
      </c>
      <c r="E86" s="24">
        <f>+GASTOS!D59</f>
        <v>602.5</v>
      </c>
      <c r="F86" s="23">
        <f>+D86-E86</f>
        <v>0</v>
      </c>
    </row>
    <row r="87" spans="2:6">
      <c r="B87" s="51" t="s">
        <v>13</v>
      </c>
      <c r="C87" s="52" t="s">
        <v>14</v>
      </c>
      <c r="D87" s="23">
        <f>+GASTOS!C60</f>
        <v>202595.43</v>
      </c>
      <c r="E87" s="24">
        <f>+GASTOS!D60</f>
        <v>0</v>
      </c>
      <c r="F87" s="23">
        <f>+D87-E87</f>
        <v>202595.43</v>
      </c>
    </row>
    <row r="88" spans="2:6">
      <c r="B88" s="51" t="s">
        <v>331</v>
      </c>
      <c r="C88" s="25" t="s">
        <v>332</v>
      </c>
      <c r="D88" s="23">
        <f>+GASTOS!C61</f>
        <v>17555.64</v>
      </c>
      <c r="E88" s="24">
        <f>+GASTOS!D61</f>
        <v>17555.64</v>
      </c>
      <c r="F88" s="23">
        <f>+D88-E88</f>
        <v>0</v>
      </c>
    </row>
    <row r="89" spans="2:6">
      <c r="B89" s="51" t="s">
        <v>119</v>
      </c>
      <c r="C89" s="25" t="s">
        <v>120</v>
      </c>
      <c r="D89" s="23">
        <f>+GASTOS!C62</f>
        <v>35838.39</v>
      </c>
      <c r="E89" s="24">
        <f>+GASTOS!D62</f>
        <v>35838.39</v>
      </c>
      <c r="F89" s="23">
        <f>+D89-E89</f>
        <v>0</v>
      </c>
    </row>
    <row r="90" spans="2:6">
      <c r="B90" s="51" t="s">
        <v>402</v>
      </c>
      <c r="C90" s="25" t="s">
        <v>404</v>
      </c>
      <c r="D90" s="23">
        <f>+GASTOS!C63</f>
        <v>7149.9400000000005</v>
      </c>
      <c r="E90" s="23">
        <f>+GASTOS!D63</f>
        <v>7149.94</v>
      </c>
      <c r="F90" s="23">
        <f>+GASTOS!E63</f>
        <v>0</v>
      </c>
    </row>
    <row r="91" spans="2:6">
      <c r="B91" s="53">
        <v>58</v>
      </c>
      <c r="C91" s="54" t="s">
        <v>15</v>
      </c>
      <c r="D91" s="19">
        <f>SUM(D92:D94)</f>
        <v>1184827.1000000001</v>
      </c>
      <c r="E91" s="20">
        <f>SUM(E92:E94)</f>
        <v>646145.91</v>
      </c>
      <c r="F91" s="19">
        <f>SUM(F92:F94)</f>
        <v>538681.18999999994</v>
      </c>
    </row>
    <row r="92" spans="2:6">
      <c r="B92" s="55" t="s">
        <v>16</v>
      </c>
      <c r="C92" s="27" t="s">
        <v>17</v>
      </c>
      <c r="D92" s="23">
        <f>+GASTOS!C65</f>
        <v>646145.91</v>
      </c>
      <c r="E92" s="24">
        <f>+GASTOS!D65</f>
        <v>646145.91</v>
      </c>
      <c r="F92" s="23">
        <f>+D92-E92</f>
        <v>0</v>
      </c>
    </row>
    <row r="93" spans="2:6">
      <c r="B93" s="55" t="s">
        <v>18</v>
      </c>
      <c r="C93" s="27" t="s">
        <v>19</v>
      </c>
      <c r="D93" s="23">
        <f>+GASTOS!C66</f>
        <v>58458.25</v>
      </c>
      <c r="E93" s="24">
        <f>+GASTOS!D66</f>
        <v>0</v>
      </c>
      <c r="F93" s="23">
        <f>+D93-E93</f>
        <v>58458.25</v>
      </c>
    </row>
    <row r="94" spans="2:6">
      <c r="B94" s="55" t="s">
        <v>365</v>
      </c>
      <c r="C94" s="32" t="str">
        <f>+GASTOS!B67</f>
        <v>Transf. Fondos Especiales (Fondo de Seguridad)</v>
      </c>
      <c r="D94" s="33">
        <f>+GASTOS!C67</f>
        <v>480222.94</v>
      </c>
      <c r="E94" s="34">
        <f>+GASTOS!D67</f>
        <v>0</v>
      </c>
      <c r="F94" s="33">
        <f>+D94-E94</f>
        <v>480222.94</v>
      </c>
    </row>
    <row r="95" spans="2:6">
      <c r="B95" s="56"/>
      <c r="C95" s="35" t="s">
        <v>20</v>
      </c>
      <c r="D95" s="35">
        <f>+D34+D36+D78+D85+D91</f>
        <v>26936359.649999999</v>
      </c>
      <c r="E95" s="35">
        <f>+E34+E36+E78+E85+E91</f>
        <v>17282564.07</v>
      </c>
      <c r="F95" s="35">
        <f>+F34+F36+F78+F85+F91</f>
        <v>9656272.6299999971</v>
      </c>
    </row>
    <row r="96" spans="2:6">
      <c r="B96" s="56"/>
      <c r="C96" s="35" t="s">
        <v>320</v>
      </c>
      <c r="D96" s="35">
        <f>+D32-D95</f>
        <v>84004153.349999994</v>
      </c>
      <c r="E96" s="35">
        <f>+E32-E95</f>
        <v>64579911.699999996</v>
      </c>
      <c r="F96" s="35">
        <f>+F32-F95</f>
        <v>19421764.600000001</v>
      </c>
    </row>
    <row r="97" spans="2:6">
      <c r="B97" s="17">
        <v>2</v>
      </c>
      <c r="C97" s="57" t="s">
        <v>93</v>
      </c>
      <c r="D97" s="38">
        <f>+D98+D100</f>
        <v>51106154</v>
      </c>
      <c r="E97" s="39">
        <f>+E98+E100</f>
        <v>28175197.169999998</v>
      </c>
      <c r="F97" s="38">
        <f>+F98+F100</f>
        <v>22930956.830000002</v>
      </c>
    </row>
    <row r="98" spans="2:6">
      <c r="B98" s="17">
        <v>24</v>
      </c>
      <c r="C98" s="50" t="s">
        <v>304</v>
      </c>
      <c r="D98" s="19">
        <f>+D99</f>
        <v>0</v>
      </c>
      <c r="E98" s="20">
        <f>+E99</f>
        <v>1943.04</v>
      </c>
      <c r="F98" s="19">
        <f>+F99</f>
        <v>-1943.04</v>
      </c>
    </row>
    <row r="99" spans="2:6">
      <c r="B99" s="28" t="s">
        <v>305</v>
      </c>
      <c r="C99" s="22" t="s">
        <v>306</v>
      </c>
      <c r="D99" s="23">
        <f>+INGRESOS!C34</f>
        <v>0</v>
      </c>
      <c r="E99" s="24">
        <f>+INGRESOS!D34</f>
        <v>1943.04</v>
      </c>
      <c r="F99" s="23">
        <f>+D99-E99</f>
        <v>-1943.04</v>
      </c>
    </row>
    <row r="100" spans="2:6">
      <c r="B100" s="58">
        <v>28</v>
      </c>
      <c r="C100" s="50" t="s">
        <v>107</v>
      </c>
      <c r="D100" s="19">
        <f>SUM(D101:D102)</f>
        <v>51106154</v>
      </c>
      <c r="E100" s="20">
        <f>SUM(E101:E102)</f>
        <v>28173254.129999999</v>
      </c>
      <c r="F100" s="19">
        <f>SUM(F101:F102)</f>
        <v>22932899.870000001</v>
      </c>
    </row>
    <row r="101" spans="2:6">
      <c r="B101" s="21" t="s">
        <v>117</v>
      </c>
      <c r="C101" s="22" t="s">
        <v>118</v>
      </c>
      <c r="D101" s="23">
        <f>+INGRESOS!C36</f>
        <v>37564316</v>
      </c>
      <c r="E101" s="24">
        <f>+INGRESOS!D36</f>
        <v>28173254.129999999</v>
      </c>
      <c r="F101" s="23">
        <f>+D101-E101</f>
        <v>9391061.870000001</v>
      </c>
    </row>
    <row r="102" spans="2:6">
      <c r="B102" s="21" t="s">
        <v>370</v>
      </c>
      <c r="C102" s="59" t="str">
        <f>+INGRESOS!B37</f>
        <v>De Entidades del Gobierno Seccional (Vida para Quito)</v>
      </c>
      <c r="D102" s="33">
        <f>+INGRESOS!C37</f>
        <v>13541838</v>
      </c>
      <c r="E102" s="34">
        <f>+INGRESOS!D37</f>
        <v>0</v>
      </c>
      <c r="F102" s="33">
        <f>+D102-E102</f>
        <v>13541838</v>
      </c>
    </row>
    <row r="103" spans="2:6">
      <c r="B103" s="51"/>
      <c r="C103" s="35" t="s">
        <v>321</v>
      </c>
      <c r="D103" s="35">
        <f>+D97</f>
        <v>51106154</v>
      </c>
      <c r="E103" s="35">
        <f>+E97</f>
        <v>28175197.169999998</v>
      </c>
      <c r="F103" s="35">
        <f>+F97</f>
        <v>22930956.830000002</v>
      </c>
    </row>
    <row r="104" spans="2:6">
      <c r="B104" s="60">
        <v>6</v>
      </c>
      <c r="C104" s="61" t="s">
        <v>21</v>
      </c>
      <c r="D104" s="38">
        <f>+D105+D107+D147</f>
        <v>64800188</v>
      </c>
      <c r="E104" s="39">
        <f>+E105+E107+E147</f>
        <v>36564739.36999999</v>
      </c>
      <c r="F104" s="38">
        <f>+F105+F107+F147</f>
        <v>28202663.620000005</v>
      </c>
    </row>
    <row r="105" spans="2:6">
      <c r="B105" s="60" t="s">
        <v>22</v>
      </c>
      <c r="C105" s="62" t="s">
        <v>23</v>
      </c>
      <c r="D105" s="19">
        <f>+D106</f>
        <v>30233317</v>
      </c>
      <c r="E105" s="20">
        <f>+E106</f>
        <v>23799220.399999995</v>
      </c>
      <c r="F105" s="19">
        <f>+F106</f>
        <v>6434096.6000000052</v>
      </c>
    </row>
    <row r="106" spans="2:6">
      <c r="B106" s="63" t="s">
        <v>281</v>
      </c>
      <c r="C106" s="64" t="s">
        <v>280</v>
      </c>
      <c r="D106" s="23">
        <f>+GASTOS!C71</f>
        <v>30233317</v>
      </c>
      <c r="E106" s="24">
        <f>+GASTOS!D71</f>
        <v>23799220.399999995</v>
      </c>
      <c r="F106" s="23">
        <f>+D106-E106</f>
        <v>6434096.6000000052</v>
      </c>
    </row>
    <row r="107" spans="2:6">
      <c r="B107" s="60" t="s">
        <v>24</v>
      </c>
      <c r="C107" s="62" t="s">
        <v>25</v>
      </c>
      <c r="D107" s="19">
        <f>SUM(D108:D146)</f>
        <v>30906103</v>
      </c>
      <c r="E107" s="20">
        <f>SUM(E108:E146)</f>
        <v>12732733.959999999</v>
      </c>
      <c r="F107" s="19">
        <f>SUM(F108:F146)</f>
        <v>18140584.029999997</v>
      </c>
    </row>
    <row r="108" spans="2:6">
      <c r="B108" s="63" t="s">
        <v>273</v>
      </c>
      <c r="C108" s="64" t="s">
        <v>274</v>
      </c>
      <c r="D108" s="23">
        <f>+GASTOS!C73</f>
        <v>32558.66</v>
      </c>
      <c r="E108" s="24">
        <f>+GASTOS!D73</f>
        <v>32558.66</v>
      </c>
      <c r="F108" s="23">
        <f t="shared" ref="F108:F111" si="4">+D108-E108</f>
        <v>0</v>
      </c>
    </row>
    <row r="109" spans="2:6">
      <c r="B109" s="63" t="s">
        <v>207</v>
      </c>
      <c r="C109" s="64" t="s">
        <v>137</v>
      </c>
      <c r="D109" s="23">
        <f>+GASTOS!C74</f>
        <v>1295733.3999999999</v>
      </c>
      <c r="E109" s="24">
        <f>+GASTOS!D74</f>
        <v>1295733.3999999999</v>
      </c>
      <c r="F109" s="23">
        <f t="shared" si="4"/>
        <v>0</v>
      </c>
    </row>
    <row r="110" spans="2:6">
      <c r="B110" s="63" t="s">
        <v>208</v>
      </c>
      <c r="C110" s="64" t="s">
        <v>139</v>
      </c>
      <c r="D110" s="23">
        <f>+GASTOS!C75</f>
        <v>84000</v>
      </c>
      <c r="E110" s="24">
        <f>+GASTOS!D75</f>
        <v>56072.74</v>
      </c>
      <c r="F110" s="23">
        <f t="shared" si="4"/>
        <v>27927.260000000002</v>
      </c>
    </row>
    <row r="111" spans="2:6">
      <c r="B111" s="63" t="s">
        <v>209</v>
      </c>
      <c r="C111" s="64" t="s">
        <v>141</v>
      </c>
      <c r="D111" s="23">
        <f>+GASTOS!C76</f>
        <v>1500</v>
      </c>
      <c r="E111" s="24">
        <f>+GASTOS!D76</f>
        <v>759.69</v>
      </c>
      <c r="F111" s="23">
        <f t="shared" si="4"/>
        <v>740.31</v>
      </c>
    </row>
    <row r="112" spans="2:6">
      <c r="B112" s="63" t="s">
        <v>210</v>
      </c>
      <c r="C112" s="64" t="s">
        <v>143</v>
      </c>
      <c r="D112" s="23">
        <f>+GASTOS!C77</f>
        <v>100191</v>
      </c>
      <c r="E112" s="36">
        <f>+GASTOS!D77</f>
        <v>0</v>
      </c>
      <c r="F112" s="23">
        <f t="shared" ref="F112:F130" si="5">+D112-E113</f>
        <v>99591.19</v>
      </c>
    </row>
    <row r="113" spans="2:6">
      <c r="B113" s="63" t="s">
        <v>211</v>
      </c>
      <c r="C113" s="64" t="s">
        <v>286</v>
      </c>
      <c r="D113" s="23">
        <f>+GASTOS!C78</f>
        <v>54100</v>
      </c>
      <c r="E113" s="24">
        <f>+GASTOS!D78</f>
        <v>599.80999999999995</v>
      </c>
      <c r="F113" s="23">
        <f t="shared" si="5"/>
        <v>48302.7</v>
      </c>
    </row>
    <row r="114" spans="2:6">
      <c r="B114" s="63" t="s">
        <v>212</v>
      </c>
      <c r="C114" s="64" t="s">
        <v>277</v>
      </c>
      <c r="D114" s="23">
        <f>+GASTOS!C79</f>
        <v>97000</v>
      </c>
      <c r="E114" s="24">
        <f>+GASTOS!D79</f>
        <v>5797.3</v>
      </c>
      <c r="F114" s="23">
        <f t="shared" si="5"/>
        <v>-2071055.0499999998</v>
      </c>
    </row>
    <row r="115" spans="2:6">
      <c r="B115" s="63" t="s">
        <v>213</v>
      </c>
      <c r="C115" s="64" t="s">
        <v>149</v>
      </c>
      <c r="D115" s="23">
        <f>+GASTOS!C80</f>
        <v>3109868.73</v>
      </c>
      <c r="E115" s="24">
        <f>+GASTOS!D80</f>
        <v>2168055.0499999998</v>
      </c>
      <c r="F115" s="23">
        <f t="shared" si="5"/>
        <v>2926886.31</v>
      </c>
    </row>
    <row r="116" spans="2:6">
      <c r="B116" s="63" t="s">
        <v>214</v>
      </c>
      <c r="C116" s="64" t="s">
        <v>151</v>
      </c>
      <c r="D116" s="23">
        <f>+GASTOS!C81</f>
        <v>291500</v>
      </c>
      <c r="E116" s="24">
        <f>+GASTOS!D81</f>
        <v>182982.42</v>
      </c>
      <c r="F116" s="23">
        <f t="shared" si="5"/>
        <v>-2249339.4700000002</v>
      </c>
    </row>
    <row r="117" spans="2:6">
      <c r="B117" s="63" t="s">
        <v>215</v>
      </c>
      <c r="C117" s="64" t="s">
        <v>153</v>
      </c>
      <c r="D117" s="23">
        <f>+GASTOS!C82</f>
        <v>3023967.93</v>
      </c>
      <c r="E117" s="24">
        <f>+GASTOS!D82</f>
        <v>2540839.4700000002</v>
      </c>
      <c r="F117" s="23">
        <f t="shared" si="5"/>
        <v>3021161.21</v>
      </c>
    </row>
    <row r="118" spans="2:6">
      <c r="B118" s="63" t="s">
        <v>216</v>
      </c>
      <c r="C118" s="64" t="s">
        <v>155</v>
      </c>
      <c r="D118" s="23">
        <f>+GASTOS!C83</f>
        <v>2806.72</v>
      </c>
      <c r="E118" s="24">
        <f>+GASTOS!D83</f>
        <v>2806.72</v>
      </c>
      <c r="F118" s="23">
        <f t="shared" si="5"/>
        <v>-6725.4400000000005</v>
      </c>
    </row>
    <row r="119" spans="2:6">
      <c r="B119" s="63" t="s">
        <v>217</v>
      </c>
      <c r="C119" s="64" t="s">
        <v>218</v>
      </c>
      <c r="D119" s="23">
        <f>+GASTOS!C84</f>
        <v>9532.16</v>
      </c>
      <c r="E119" s="24">
        <f>+GASTOS!D84</f>
        <v>9532.16</v>
      </c>
      <c r="F119" s="23">
        <f t="shared" si="5"/>
        <v>8870.74</v>
      </c>
    </row>
    <row r="120" spans="2:6">
      <c r="B120" s="63" t="s">
        <v>275</v>
      </c>
      <c r="C120" s="64" t="s">
        <v>276</v>
      </c>
      <c r="D120" s="23">
        <f>+GASTOS!C85</f>
        <v>661.42</v>
      </c>
      <c r="E120" s="24">
        <f>+GASTOS!D85</f>
        <v>661.42</v>
      </c>
      <c r="F120" s="23">
        <f t="shared" si="5"/>
        <v>250.74999999999994</v>
      </c>
    </row>
    <row r="121" spans="2:6">
      <c r="B121" s="63" t="s">
        <v>219</v>
      </c>
      <c r="C121" s="64" t="s">
        <v>220</v>
      </c>
      <c r="D121" s="23">
        <f>+GASTOS!C86</f>
        <v>410.67</v>
      </c>
      <c r="E121" s="24">
        <f>+GASTOS!D86</f>
        <v>410.67</v>
      </c>
      <c r="F121" s="23">
        <f t="shared" si="5"/>
        <v>-408201.77</v>
      </c>
    </row>
    <row r="122" spans="2:6">
      <c r="B122" s="63" t="s">
        <v>221</v>
      </c>
      <c r="C122" s="64" t="s">
        <v>165</v>
      </c>
      <c r="D122" s="23">
        <f>+GASTOS!C87</f>
        <v>425748</v>
      </c>
      <c r="E122" s="24">
        <f>+GASTOS!D87</f>
        <v>408612.44</v>
      </c>
      <c r="F122" s="23">
        <f t="shared" si="5"/>
        <v>409993.9</v>
      </c>
    </row>
    <row r="123" spans="2:6">
      <c r="B123" s="63" t="s">
        <v>222</v>
      </c>
      <c r="C123" s="64" t="s">
        <v>167</v>
      </c>
      <c r="D123" s="23">
        <f>+GASTOS!C88</f>
        <v>19050</v>
      </c>
      <c r="E123" s="24">
        <f>+GASTOS!D88</f>
        <v>15754.1</v>
      </c>
      <c r="F123" s="23">
        <f t="shared" si="5"/>
        <v>-334503.23</v>
      </c>
    </row>
    <row r="124" spans="2:6">
      <c r="B124" s="63" t="s">
        <v>223</v>
      </c>
      <c r="C124" s="64" t="s">
        <v>169</v>
      </c>
      <c r="D124" s="23">
        <f>+GASTOS!C89</f>
        <v>386360</v>
      </c>
      <c r="E124" s="24">
        <f>+GASTOS!D89</f>
        <v>353553.23</v>
      </c>
      <c r="F124" s="23">
        <f t="shared" si="5"/>
        <v>-290230.27</v>
      </c>
    </row>
    <row r="125" spans="2:6">
      <c r="B125" s="63" t="s">
        <v>224</v>
      </c>
      <c r="C125" s="64" t="s">
        <v>171</v>
      </c>
      <c r="D125" s="23">
        <f>+GASTOS!C90</f>
        <v>890000</v>
      </c>
      <c r="E125" s="24">
        <f>+GASTOS!D90</f>
        <v>676590.27</v>
      </c>
      <c r="F125" s="23">
        <f t="shared" si="5"/>
        <v>889734.93</v>
      </c>
    </row>
    <row r="126" spans="2:6">
      <c r="B126" s="63" t="s">
        <v>225</v>
      </c>
      <c r="C126" s="64" t="s">
        <v>226</v>
      </c>
      <c r="D126" s="23">
        <f>+GASTOS!C91</f>
        <v>265.07</v>
      </c>
      <c r="E126" s="24">
        <f>+GASTOS!D91</f>
        <v>265.07</v>
      </c>
      <c r="F126" s="23">
        <f t="shared" si="5"/>
        <v>-1281363.5999999999</v>
      </c>
    </row>
    <row r="127" spans="2:6">
      <c r="B127" s="63" t="s">
        <v>227</v>
      </c>
      <c r="C127" s="64" t="s">
        <v>228</v>
      </c>
      <c r="D127" s="23">
        <f>+GASTOS!C92</f>
        <v>9867134.2400000002</v>
      </c>
      <c r="E127" s="24">
        <f>+GASTOS!D92</f>
        <v>1281628.67</v>
      </c>
      <c r="F127" s="23">
        <f t="shared" si="5"/>
        <v>9793692.5700000003</v>
      </c>
    </row>
    <row r="128" spans="2:6">
      <c r="B128" s="63" t="s">
        <v>229</v>
      </c>
      <c r="C128" s="64" t="s">
        <v>278</v>
      </c>
      <c r="D128" s="23">
        <f>+GASTOS!C93</f>
        <v>306077.76</v>
      </c>
      <c r="E128" s="24">
        <f>+GASTOS!D93</f>
        <v>73441.67</v>
      </c>
      <c r="F128" s="23">
        <f t="shared" si="5"/>
        <v>234393.96000000002</v>
      </c>
    </row>
    <row r="129" spans="2:6">
      <c r="B129" s="63" t="s">
        <v>230</v>
      </c>
      <c r="C129" s="64" t="s">
        <v>174</v>
      </c>
      <c r="D129" s="23">
        <f>+GASTOS!C94</f>
        <v>115996</v>
      </c>
      <c r="E129" s="24">
        <f>+GASTOS!D94</f>
        <v>71683.8</v>
      </c>
      <c r="F129" s="23">
        <f t="shared" si="5"/>
        <v>-17633.5</v>
      </c>
    </row>
    <row r="130" spans="2:6">
      <c r="B130" s="63" t="s">
        <v>231</v>
      </c>
      <c r="C130" s="64" t="s">
        <v>176</v>
      </c>
      <c r="D130" s="23">
        <f>+GASTOS!C95</f>
        <v>133629.5</v>
      </c>
      <c r="E130" s="24">
        <f>+GASTOS!D95</f>
        <v>133629.5</v>
      </c>
      <c r="F130" s="23">
        <f t="shared" si="5"/>
        <v>85583.260000000009</v>
      </c>
    </row>
    <row r="131" spans="2:6">
      <c r="B131" s="63" t="s">
        <v>232</v>
      </c>
      <c r="C131" s="64" t="s">
        <v>123</v>
      </c>
      <c r="D131" s="23">
        <f>+GASTOS!C96</f>
        <v>48046.240000000005</v>
      </c>
      <c r="E131" s="24">
        <f>+GASTOS!D96</f>
        <v>48046.239999999998</v>
      </c>
      <c r="F131" s="23">
        <f t="shared" ref="F131:F138" si="6">+D131-E133</f>
        <v>42870.200000000004</v>
      </c>
    </row>
    <row r="132" spans="2:6">
      <c r="B132" s="63" t="s">
        <v>234</v>
      </c>
      <c r="C132" s="64" t="s">
        <v>235</v>
      </c>
      <c r="D132" s="23">
        <f>+GASTOS!C97</f>
        <v>30000</v>
      </c>
      <c r="F132" s="23">
        <f t="shared" si="6"/>
        <v>15734.25</v>
      </c>
    </row>
    <row r="133" spans="2:6">
      <c r="B133" s="63" t="s">
        <v>288</v>
      </c>
      <c r="C133" s="64" t="s">
        <v>289</v>
      </c>
      <c r="D133" s="23">
        <f>+GASTOS!C98</f>
        <v>52295</v>
      </c>
      <c r="E133" s="24">
        <f>+GASTOS!D98</f>
        <v>5176.04</v>
      </c>
      <c r="F133" s="23">
        <f t="shared" si="6"/>
        <v>-182165.76000000001</v>
      </c>
    </row>
    <row r="134" spans="2:6">
      <c r="B134" s="63" t="s">
        <v>236</v>
      </c>
      <c r="C134" s="64" t="s">
        <v>182</v>
      </c>
      <c r="D134" s="23">
        <f>+GASTOS!C99</f>
        <v>23086</v>
      </c>
      <c r="E134" s="24">
        <f>+GASTOS!D99</f>
        <v>14265.75</v>
      </c>
      <c r="F134" s="23">
        <f t="shared" si="6"/>
        <v>-205223.15</v>
      </c>
    </row>
    <row r="135" spans="2:6">
      <c r="B135" s="63" t="s">
        <v>237</v>
      </c>
      <c r="C135" s="64" t="s">
        <v>186</v>
      </c>
      <c r="D135" s="23">
        <f>+GASTOS!C100</f>
        <v>873734</v>
      </c>
      <c r="E135" s="24">
        <f>+GASTOS!D100</f>
        <v>234460.76</v>
      </c>
      <c r="F135" s="23">
        <f t="shared" si="6"/>
        <v>775098.17999999993</v>
      </c>
    </row>
    <row r="136" spans="2:6">
      <c r="B136" s="63" t="s">
        <v>238</v>
      </c>
      <c r="C136" s="64" t="s">
        <v>188</v>
      </c>
      <c r="D136" s="23">
        <f>+GASTOS!C101</f>
        <v>687258</v>
      </c>
      <c r="E136" s="24">
        <f>+GASTOS!D101</f>
        <v>228309.15</v>
      </c>
      <c r="F136" s="23">
        <f t="shared" si="6"/>
        <v>671247.44</v>
      </c>
    </row>
    <row r="137" spans="2:6">
      <c r="B137" s="63" t="s">
        <v>239</v>
      </c>
      <c r="C137" s="64" t="s">
        <v>190</v>
      </c>
      <c r="D137" s="23">
        <f>+GASTOS!C102</f>
        <v>98635.82</v>
      </c>
      <c r="E137" s="24">
        <f>+GASTOS!D102</f>
        <v>98635.82</v>
      </c>
      <c r="F137" s="23">
        <f t="shared" si="6"/>
        <v>81991.28</v>
      </c>
    </row>
    <row r="138" spans="2:6">
      <c r="B138" s="63" t="s">
        <v>240</v>
      </c>
      <c r="C138" s="64" t="s">
        <v>192</v>
      </c>
      <c r="D138" s="23">
        <f>+GASTOS!C103</f>
        <v>36902</v>
      </c>
      <c r="E138" s="24">
        <f>+GASTOS!D103</f>
        <v>16010.56</v>
      </c>
      <c r="F138" s="23">
        <f t="shared" si="6"/>
        <v>36902</v>
      </c>
    </row>
    <row r="139" spans="2:6">
      <c r="B139" s="63" t="s">
        <v>241</v>
      </c>
      <c r="C139" s="64" t="s">
        <v>61</v>
      </c>
      <c r="D139" s="23">
        <f>+GASTOS!C104</f>
        <v>213400</v>
      </c>
      <c r="E139" s="24">
        <f>+GASTOS!D104</f>
        <v>16644.54</v>
      </c>
      <c r="F139" s="23">
        <f t="shared" ref="F139:F146" si="7">+D139-E140</f>
        <v>213400</v>
      </c>
    </row>
    <row r="140" spans="2:6">
      <c r="B140" s="63" t="s">
        <v>377</v>
      </c>
      <c r="C140" s="64" t="s">
        <v>378</v>
      </c>
      <c r="D140" s="23">
        <f>+GASTOS!C105</f>
        <v>1500</v>
      </c>
      <c r="E140" s="24">
        <f>+GASTOS!D105</f>
        <v>0</v>
      </c>
      <c r="F140" s="23">
        <f t="shared" si="7"/>
        <v>1500</v>
      </c>
    </row>
    <row r="141" spans="2:6">
      <c r="B141" s="45" t="s">
        <v>290</v>
      </c>
      <c r="C141" s="48" t="s">
        <v>197</v>
      </c>
      <c r="D141" s="23">
        <f>+GASTOS!C106</f>
        <v>0</v>
      </c>
      <c r="E141" s="24">
        <f>+GASTOS!D106</f>
        <v>0</v>
      </c>
      <c r="F141" s="23">
        <f t="shared" si="7"/>
        <v>-101371.24</v>
      </c>
    </row>
    <row r="142" spans="2:6">
      <c r="B142" s="63" t="s">
        <v>242</v>
      </c>
      <c r="C142" s="64" t="s">
        <v>199</v>
      </c>
      <c r="D142" s="23">
        <f>+GASTOS!C107</f>
        <v>223038</v>
      </c>
      <c r="E142" s="24">
        <f>+GASTOS!D107</f>
        <v>101371.24</v>
      </c>
      <c r="F142" s="23">
        <f t="shared" si="7"/>
        <v>-1012240.6699999999</v>
      </c>
    </row>
    <row r="143" spans="2:6">
      <c r="B143" s="63" t="s">
        <v>243</v>
      </c>
      <c r="C143" s="64" t="s">
        <v>201</v>
      </c>
      <c r="D143" s="23">
        <f>+GASTOS!C108</f>
        <v>3503239</v>
      </c>
      <c r="E143" s="24">
        <f>+GASTOS!D108</f>
        <v>1235278.67</v>
      </c>
      <c r="F143" s="23">
        <f t="shared" si="7"/>
        <v>3264395.38</v>
      </c>
    </row>
    <row r="144" spans="2:6">
      <c r="B144" s="63" t="s">
        <v>245</v>
      </c>
      <c r="C144" s="64" t="s">
        <v>203</v>
      </c>
      <c r="D144" s="23">
        <f>+GASTOS!C109</f>
        <v>432250</v>
      </c>
      <c r="E144" s="24">
        <f>+GASTOS!D109</f>
        <v>238843.62</v>
      </c>
      <c r="F144" s="23">
        <f t="shared" si="7"/>
        <v>-751473.31</v>
      </c>
    </row>
    <row r="145" spans="2:6">
      <c r="B145" s="63" t="s">
        <v>246</v>
      </c>
      <c r="C145" s="64" t="s">
        <v>284</v>
      </c>
      <c r="D145" s="23">
        <f>+GASTOS!C110</f>
        <v>1183723.31</v>
      </c>
      <c r="E145" s="24">
        <f>+GASTOS!D110</f>
        <v>1183723.31</v>
      </c>
      <c r="F145" s="23">
        <f t="shared" si="7"/>
        <v>1183723.31</v>
      </c>
    </row>
    <row r="146" spans="2:6">
      <c r="B146" s="63" t="s">
        <v>247</v>
      </c>
      <c r="C146" s="64" t="s">
        <v>248</v>
      </c>
      <c r="D146" s="23">
        <f>+GASTOS!C111</f>
        <v>3250904.37</v>
      </c>
      <c r="E146" s="24">
        <f>+GASTOS!D111</f>
        <v>0</v>
      </c>
      <c r="F146" s="23">
        <f t="shared" si="7"/>
        <v>3218119.3600000003</v>
      </c>
    </row>
    <row r="147" spans="2:6">
      <c r="B147" s="60" t="s">
        <v>26</v>
      </c>
      <c r="C147" s="62" t="s">
        <v>27</v>
      </c>
      <c r="D147" s="19">
        <f>SUM(D148:D151)</f>
        <v>3660768</v>
      </c>
      <c r="E147" s="20">
        <f>SUM(E148:E151)</f>
        <v>32785.01</v>
      </c>
      <c r="F147" s="19">
        <f>SUM(F148:F151)</f>
        <v>3627982.99</v>
      </c>
    </row>
    <row r="148" spans="2:6">
      <c r="B148" s="63" t="s">
        <v>356</v>
      </c>
      <c r="C148" s="22" t="s">
        <v>353</v>
      </c>
      <c r="D148" s="23">
        <f>+GASTOS!C113</f>
        <v>222.75</v>
      </c>
      <c r="E148" s="24">
        <f>+GASTOS!D113</f>
        <v>222.75</v>
      </c>
      <c r="F148" s="23">
        <f>+D148-E148</f>
        <v>0</v>
      </c>
    </row>
    <row r="149" spans="2:6">
      <c r="B149" s="63" t="s">
        <v>357</v>
      </c>
      <c r="C149" s="22" t="s">
        <v>358</v>
      </c>
      <c r="D149" s="23">
        <f>+GASTOS!C114</f>
        <v>32309.25</v>
      </c>
      <c r="E149" s="24">
        <f>+GASTOS!D114</f>
        <v>32309.25</v>
      </c>
      <c r="F149" s="23">
        <f>+D149-E149</f>
        <v>0</v>
      </c>
    </row>
    <row r="150" spans="2:6">
      <c r="B150" s="63" t="s">
        <v>28</v>
      </c>
      <c r="C150" s="64" t="s">
        <v>14</v>
      </c>
      <c r="D150" s="23">
        <f>+GASTOS!C115</f>
        <v>3627982.99</v>
      </c>
      <c r="E150" s="24">
        <f>+GASTOS!D115</f>
        <v>0</v>
      </c>
      <c r="F150" s="23">
        <f>+D150-E150</f>
        <v>3627982.99</v>
      </c>
    </row>
    <row r="151" spans="2:6">
      <c r="B151" s="63" t="s">
        <v>359</v>
      </c>
      <c r="C151" s="59" t="s">
        <v>360</v>
      </c>
      <c r="D151" s="33">
        <f>+GASTOS!C116</f>
        <v>253.01</v>
      </c>
      <c r="E151" s="34">
        <f>+GASTOS!D116</f>
        <v>253.01</v>
      </c>
      <c r="F151" s="33">
        <f>+D151-E151</f>
        <v>0</v>
      </c>
    </row>
    <row r="152" spans="2:6">
      <c r="B152" s="63"/>
      <c r="C152" s="35" t="s">
        <v>322</v>
      </c>
      <c r="D152" s="65">
        <f>+D104</f>
        <v>64800188</v>
      </c>
      <c r="E152" s="65">
        <f>+E104</f>
        <v>36564739.36999999</v>
      </c>
      <c r="F152" s="65">
        <f>+F104</f>
        <v>28202663.620000005</v>
      </c>
    </row>
    <row r="153" spans="2:6">
      <c r="B153" s="17">
        <v>7</v>
      </c>
      <c r="C153" s="57" t="s">
        <v>29</v>
      </c>
      <c r="D153" s="38">
        <f>+D154+D156+D197+D206+D211</f>
        <v>79227207.089999989</v>
      </c>
      <c r="E153" s="39">
        <f>+E154+E156+E197+E206+E211</f>
        <v>34573117.920000009</v>
      </c>
      <c r="F153" s="38">
        <f>+F154+F156+F197+F206+F211</f>
        <v>44654089.169999987</v>
      </c>
    </row>
    <row r="154" spans="2:6">
      <c r="B154" s="17">
        <v>71</v>
      </c>
      <c r="C154" s="18" t="s">
        <v>30</v>
      </c>
      <c r="D154" s="19">
        <f>+D155</f>
        <v>7469596.0899999999</v>
      </c>
      <c r="E154" s="20">
        <f>+E155</f>
        <v>3119961.1400000011</v>
      </c>
      <c r="F154" s="19">
        <f>+F155</f>
        <v>4349634.9499999993</v>
      </c>
    </row>
    <row r="155" spans="2:6">
      <c r="B155" s="21" t="s">
        <v>282</v>
      </c>
      <c r="C155" s="22" t="s">
        <v>280</v>
      </c>
      <c r="D155" s="23">
        <f>+GASTOS!C119</f>
        <v>7469596.0899999999</v>
      </c>
      <c r="E155" s="24">
        <f>+GASTOS!D119</f>
        <v>3119961.1400000011</v>
      </c>
      <c r="F155" s="23">
        <f>+D155-E155</f>
        <v>4349634.9499999993</v>
      </c>
    </row>
    <row r="156" spans="2:6">
      <c r="B156" s="17">
        <v>73</v>
      </c>
      <c r="C156" s="18" t="s">
        <v>31</v>
      </c>
      <c r="D156" s="19">
        <f>SUM(D157:D196)</f>
        <v>9648570</v>
      </c>
      <c r="E156" s="20">
        <f>SUM(E157:E196)</f>
        <v>4133596.7699999996</v>
      </c>
      <c r="F156" s="19">
        <f>SUM(F157:F196)</f>
        <v>5514973.2299999977</v>
      </c>
    </row>
    <row r="157" spans="2:6">
      <c r="B157" s="45" t="s">
        <v>249</v>
      </c>
      <c r="C157" s="47" t="s">
        <v>137</v>
      </c>
      <c r="D157" s="23">
        <f>+GASTOS!C121</f>
        <v>63283</v>
      </c>
      <c r="E157" s="24">
        <f>+GASTOS!D121</f>
        <v>5501.57</v>
      </c>
      <c r="F157" s="23">
        <f>+D157-E157</f>
        <v>57781.43</v>
      </c>
    </row>
    <row r="158" spans="2:6">
      <c r="B158" s="45" t="s">
        <v>250</v>
      </c>
      <c r="C158" s="46" t="s">
        <v>139</v>
      </c>
      <c r="D158" s="23">
        <f>+GASTOS!C122</f>
        <v>26224</v>
      </c>
      <c r="E158" s="24">
        <f>+GASTOS!D122</f>
        <v>4940.32</v>
      </c>
      <c r="F158" s="23">
        <f t="shared" ref="F158:F196" si="8">+D158-E158</f>
        <v>21283.68</v>
      </c>
    </row>
    <row r="159" spans="2:6">
      <c r="B159" s="45" t="s">
        <v>251</v>
      </c>
      <c r="C159" s="47" t="s">
        <v>141</v>
      </c>
      <c r="D159" s="23">
        <f>+GASTOS!C123</f>
        <v>6048</v>
      </c>
      <c r="E159" s="24">
        <f>+GASTOS!D123</f>
        <v>1.1599999999999999</v>
      </c>
      <c r="F159" s="23">
        <f t="shared" si="8"/>
        <v>6046.84</v>
      </c>
    </row>
    <row r="160" spans="2:6">
      <c r="B160" s="45" t="s">
        <v>252</v>
      </c>
      <c r="C160" s="48" t="s">
        <v>143</v>
      </c>
      <c r="D160" s="23">
        <f>+GASTOS!C124</f>
        <v>32400</v>
      </c>
      <c r="E160" s="24">
        <f>+GASTOS!D124</f>
        <v>0</v>
      </c>
      <c r="F160" s="23">
        <f t="shared" si="8"/>
        <v>32400</v>
      </c>
    </row>
    <row r="161" spans="2:6">
      <c r="B161" s="45" t="s">
        <v>405</v>
      </c>
      <c r="C161" s="48" t="s">
        <v>146</v>
      </c>
      <c r="D161" s="23">
        <f>+GASTOS!C125</f>
        <v>1352.8200000000002</v>
      </c>
      <c r="E161" s="24">
        <f>+GASTOS!D125</f>
        <v>1352.82</v>
      </c>
      <c r="F161" s="23">
        <f t="shared" si="8"/>
        <v>0</v>
      </c>
    </row>
    <row r="162" spans="2:6">
      <c r="B162" s="45" t="s">
        <v>253</v>
      </c>
      <c r="C162" s="48" t="s">
        <v>277</v>
      </c>
      <c r="D162" s="23">
        <f>+GASTOS!C126</f>
        <v>50000</v>
      </c>
      <c r="E162" s="24">
        <f>+GASTOS!D126</f>
        <v>10583.5</v>
      </c>
      <c r="F162" s="23">
        <f t="shared" si="8"/>
        <v>39416.5</v>
      </c>
    </row>
    <row r="163" spans="2:6">
      <c r="B163" s="45" t="s">
        <v>254</v>
      </c>
      <c r="C163" s="48" t="s">
        <v>149</v>
      </c>
      <c r="D163" s="23">
        <f>+GASTOS!C127</f>
        <v>40756.660000000003</v>
      </c>
      <c r="E163" s="24">
        <f>+GASTOS!D127</f>
        <v>40756.660000000003</v>
      </c>
      <c r="F163" s="23">
        <f t="shared" si="8"/>
        <v>0</v>
      </c>
    </row>
    <row r="164" spans="2:6">
      <c r="B164" s="45" t="s">
        <v>255</v>
      </c>
      <c r="C164" s="48" t="s">
        <v>151</v>
      </c>
      <c r="D164" s="23">
        <f>+GASTOS!C128</f>
        <v>74200</v>
      </c>
      <c r="E164" s="24">
        <f>+GASTOS!D128</f>
        <v>13613.47</v>
      </c>
      <c r="F164" s="23">
        <f t="shared" si="8"/>
        <v>60586.53</v>
      </c>
    </row>
    <row r="165" spans="2:6">
      <c r="B165" s="45" t="s">
        <v>256</v>
      </c>
      <c r="C165" s="48" t="s">
        <v>153</v>
      </c>
      <c r="D165" s="23">
        <f>+GASTOS!C129</f>
        <v>243899.22999999998</v>
      </c>
      <c r="E165" s="24">
        <f>+GASTOS!D129</f>
        <v>6096.24</v>
      </c>
      <c r="F165" s="23">
        <f t="shared" si="8"/>
        <v>237802.99</v>
      </c>
    </row>
    <row r="166" spans="2:6">
      <c r="B166" s="45" t="s">
        <v>257</v>
      </c>
      <c r="C166" s="48" t="s">
        <v>155</v>
      </c>
      <c r="D166" s="23">
        <f>+GASTOS!C130</f>
        <v>1080</v>
      </c>
      <c r="E166" s="24">
        <f>+GASTOS!D130</f>
        <v>414</v>
      </c>
      <c r="F166" s="23">
        <f t="shared" si="8"/>
        <v>666</v>
      </c>
    </row>
    <row r="167" spans="2:6">
      <c r="B167" s="45" t="s">
        <v>258</v>
      </c>
      <c r="C167" s="48" t="s">
        <v>157</v>
      </c>
      <c r="D167" s="23">
        <f>+GASTOS!C131</f>
        <v>6300</v>
      </c>
      <c r="E167" s="24">
        <f>+GASTOS!D131</f>
        <v>512.76</v>
      </c>
      <c r="F167" s="23">
        <f t="shared" si="8"/>
        <v>5787.24</v>
      </c>
    </row>
    <row r="168" spans="2:6">
      <c r="B168" s="45" t="s">
        <v>259</v>
      </c>
      <c r="C168" s="48" t="s">
        <v>159</v>
      </c>
      <c r="D168" s="23">
        <f>+GASTOS!C132</f>
        <v>20624</v>
      </c>
      <c r="E168" s="24">
        <f>+GASTOS!D132</f>
        <v>20624</v>
      </c>
      <c r="F168" s="23">
        <f t="shared" si="8"/>
        <v>0</v>
      </c>
    </row>
    <row r="169" spans="2:6">
      <c r="B169" s="45" t="s">
        <v>260</v>
      </c>
      <c r="C169" s="48" t="s">
        <v>161</v>
      </c>
      <c r="D169" s="23">
        <f>+GASTOS!C133</f>
        <v>7290</v>
      </c>
      <c r="E169" s="24">
        <f>+GASTOS!D133</f>
        <v>0</v>
      </c>
      <c r="F169" s="23">
        <f t="shared" si="8"/>
        <v>7290</v>
      </c>
    </row>
    <row r="170" spans="2:6">
      <c r="B170" s="45" t="s">
        <v>367</v>
      </c>
      <c r="C170" s="48" t="str">
        <f>+GASTOS!B134</f>
        <v>Gasto edificios, locales y residencias</v>
      </c>
      <c r="D170" s="23">
        <f>+GASTOS!C134</f>
        <v>54600</v>
      </c>
      <c r="E170" s="24">
        <f>+GASTOS!D134</f>
        <v>6105.55</v>
      </c>
      <c r="F170" s="23">
        <f t="shared" si="8"/>
        <v>48494.45</v>
      </c>
    </row>
    <row r="171" spans="2:6">
      <c r="B171" s="45" t="s">
        <v>406</v>
      </c>
      <c r="C171" s="48" t="s">
        <v>167</v>
      </c>
      <c r="D171" s="23">
        <f>+GASTOS!C135</f>
        <v>238.07</v>
      </c>
      <c r="E171" s="24">
        <f>+GASTOS!D135</f>
        <v>238.07</v>
      </c>
      <c r="F171" s="23">
        <f t="shared" si="8"/>
        <v>0</v>
      </c>
    </row>
    <row r="172" spans="2:6">
      <c r="B172" s="45" t="s">
        <v>368</v>
      </c>
      <c r="C172" s="48" t="str">
        <f>+GASTOS!B136</f>
        <v>Gasto Maquinaria y Equipo</v>
      </c>
      <c r="D172" s="23">
        <f>+GASTOS!C136</f>
        <v>20200</v>
      </c>
      <c r="E172" s="24">
        <f>+GASTOS!D136</f>
        <v>4217.2299999999996</v>
      </c>
      <c r="F172" s="23">
        <f t="shared" si="8"/>
        <v>15982.77</v>
      </c>
    </row>
    <row r="173" spans="2:6">
      <c r="B173" s="45" t="s">
        <v>261</v>
      </c>
      <c r="C173" s="48" t="s">
        <v>171</v>
      </c>
      <c r="D173" s="23">
        <f>+GASTOS!C137</f>
        <v>136173</v>
      </c>
      <c r="E173" s="24">
        <f>+GASTOS!D137</f>
        <v>39583.11</v>
      </c>
      <c r="F173" s="23">
        <f t="shared" si="8"/>
        <v>96589.89</v>
      </c>
    </row>
    <row r="174" spans="2:6">
      <c r="B174" s="63" t="s">
        <v>408</v>
      </c>
      <c r="C174" s="64" t="s">
        <v>226</v>
      </c>
      <c r="D174" s="23">
        <f>+GASTOS!C138</f>
        <v>14.38</v>
      </c>
      <c r="E174" s="24">
        <f>+GASTOS!D138</f>
        <v>14.38</v>
      </c>
      <c r="F174" s="23">
        <f t="shared" si="8"/>
        <v>0</v>
      </c>
    </row>
    <row r="175" spans="2:6">
      <c r="B175" s="45" t="s">
        <v>334</v>
      </c>
      <c r="C175" s="48" t="s">
        <v>335</v>
      </c>
      <c r="D175" s="23">
        <f>+GASTOS!C139</f>
        <v>35000</v>
      </c>
      <c r="E175" s="24">
        <f>+GASTOS!D139</f>
        <v>1631.58</v>
      </c>
      <c r="F175" s="23">
        <f>+D175-E175</f>
        <v>33368.42</v>
      </c>
    </row>
    <row r="176" spans="2:6">
      <c r="B176" s="45" t="s">
        <v>391</v>
      </c>
      <c r="C176" s="48" t="s">
        <v>390</v>
      </c>
      <c r="D176" s="23">
        <f>+GASTOS!C140</f>
        <v>45</v>
      </c>
      <c r="E176" s="24">
        <f>+GASTOS!D140</f>
        <v>45</v>
      </c>
      <c r="F176" s="23">
        <f t="shared" ref="F176:F181" si="9">+D176-E176</f>
        <v>0</v>
      </c>
    </row>
    <row r="177" spans="2:8">
      <c r="B177" s="45" t="s">
        <v>392</v>
      </c>
      <c r="C177" s="48" t="s">
        <v>278</v>
      </c>
      <c r="D177" s="23">
        <f>+GASTOS!C141</f>
        <v>550</v>
      </c>
      <c r="E177" s="24">
        <f>+GASTOS!D141</f>
        <v>550</v>
      </c>
      <c r="F177" s="23">
        <f t="shared" si="9"/>
        <v>0</v>
      </c>
    </row>
    <row r="178" spans="2:8">
      <c r="B178" s="45" t="s">
        <v>395</v>
      </c>
      <c r="C178" s="48" t="s">
        <v>393</v>
      </c>
      <c r="D178" s="23">
        <f>+GASTOS!C142</f>
        <v>4630</v>
      </c>
      <c r="E178" s="24">
        <f>+GASTOS!D142</f>
        <v>4630</v>
      </c>
      <c r="F178" s="23">
        <f t="shared" si="9"/>
        <v>0</v>
      </c>
    </row>
    <row r="179" spans="2:8">
      <c r="B179" s="45" t="s">
        <v>262</v>
      </c>
      <c r="C179" s="48" t="s">
        <v>174</v>
      </c>
      <c r="D179" s="23">
        <v>11800</v>
      </c>
      <c r="E179" s="24">
        <f>+GASTOS!D143</f>
        <v>3174.05</v>
      </c>
      <c r="F179" s="23">
        <f t="shared" si="9"/>
        <v>8625.9500000000007</v>
      </c>
    </row>
    <row r="180" spans="2:8">
      <c r="B180" s="45" t="s">
        <v>397</v>
      </c>
      <c r="C180" s="48" t="s">
        <v>394</v>
      </c>
      <c r="D180" s="23">
        <f>+GASTOS!C144</f>
        <v>1332.84</v>
      </c>
      <c r="E180" s="24">
        <f>+GASTOS!D144</f>
        <v>1332.84</v>
      </c>
      <c r="F180" s="23">
        <f t="shared" si="9"/>
        <v>0</v>
      </c>
    </row>
    <row r="181" spans="2:8" ht="12.75">
      <c r="B181" s="45" t="s">
        <v>398</v>
      </c>
      <c r="C181" s="48" t="s">
        <v>396</v>
      </c>
      <c r="D181" s="23">
        <f>+GASTOS!C145</f>
        <v>720</v>
      </c>
      <c r="E181" s="24">
        <f>+GASTOS!D145</f>
        <v>720</v>
      </c>
      <c r="F181" s="23">
        <f t="shared" si="9"/>
        <v>0</v>
      </c>
      <c r="G181" s="1"/>
      <c r="H181" s="1"/>
    </row>
    <row r="182" spans="2:8" ht="12.75" customHeight="1">
      <c r="B182" s="45" t="s">
        <v>34</v>
      </c>
      <c r="C182" s="48" t="s">
        <v>176</v>
      </c>
      <c r="D182" s="23">
        <f>+GASTOS!C146</f>
        <v>4815632</v>
      </c>
      <c r="E182" s="24">
        <f>+GASTOS!D146</f>
        <v>685948.84</v>
      </c>
      <c r="F182" s="23">
        <f t="shared" si="8"/>
        <v>4129683.16</v>
      </c>
    </row>
    <row r="183" spans="2:8">
      <c r="B183" s="45" t="s">
        <v>121</v>
      </c>
      <c r="C183" s="48" t="s">
        <v>122</v>
      </c>
      <c r="D183" s="23">
        <f>+GASTOS!C147</f>
        <v>120000</v>
      </c>
      <c r="E183" s="24">
        <f>+GASTOS!D147</f>
        <v>0</v>
      </c>
      <c r="F183" s="23">
        <f t="shared" si="8"/>
        <v>120000</v>
      </c>
    </row>
    <row r="184" spans="2:8">
      <c r="B184" s="45" t="s">
        <v>35</v>
      </c>
      <c r="C184" s="48" t="s">
        <v>123</v>
      </c>
      <c r="D184" s="23">
        <f>+GASTOS!C148</f>
        <v>90500</v>
      </c>
      <c r="E184" s="24">
        <f>+GASTOS!D148</f>
        <v>17982.36</v>
      </c>
      <c r="F184" s="23">
        <f t="shared" si="8"/>
        <v>72517.64</v>
      </c>
    </row>
    <row r="185" spans="2:8">
      <c r="B185" s="45" t="s">
        <v>36</v>
      </c>
      <c r="C185" s="48" t="s">
        <v>233</v>
      </c>
      <c r="D185" s="23">
        <f>+GASTOS!C149</f>
        <v>1324626.06</v>
      </c>
      <c r="E185" s="24">
        <f>+GASTOS!D149</f>
        <v>1005176.91</v>
      </c>
      <c r="F185" s="23">
        <f t="shared" si="8"/>
        <v>319449.15000000002</v>
      </c>
    </row>
    <row r="186" spans="2:8">
      <c r="B186" s="45" t="s">
        <v>37</v>
      </c>
      <c r="C186" s="48" t="s">
        <v>235</v>
      </c>
      <c r="D186" s="23">
        <f>+GASTOS!C150</f>
        <v>2187444.94</v>
      </c>
      <c r="E186" s="24">
        <f>+GASTOS!D150</f>
        <v>2187444.94</v>
      </c>
      <c r="F186" s="23">
        <f t="shared" si="8"/>
        <v>0</v>
      </c>
    </row>
    <row r="187" spans="2:8">
      <c r="B187" s="45" t="s">
        <v>263</v>
      </c>
      <c r="C187" s="48" t="s">
        <v>180</v>
      </c>
      <c r="D187" s="23">
        <f>+GASTOS!C151</f>
        <v>12845</v>
      </c>
      <c r="E187" s="24">
        <f>+GASTOS!D151</f>
        <v>666.46</v>
      </c>
      <c r="F187" s="23">
        <f t="shared" si="8"/>
        <v>12178.54</v>
      </c>
    </row>
    <row r="188" spans="2:8">
      <c r="B188" s="45" t="s">
        <v>264</v>
      </c>
      <c r="C188" s="48" t="s">
        <v>182</v>
      </c>
      <c r="D188" s="23">
        <f>+GASTOS!C152</f>
        <v>10864</v>
      </c>
      <c r="E188" s="24">
        <f>+GASTOS!D152</f>
        <v>3370.41</v>
      </c>
      <c r="F188" s="23">
        <f t="shared" si="8"/>
        <v>7493.59</v>
      </c>
    </row>
    <row r="189" spans="2:8">
      <c r="B189" s="45" t="s">
        <v>265</v>
      </c>
      <c r="C189" s="48" t="s">
        <v>186</v>
      </c>
      <c r="D189" s="23">
        <f>+GASTOS!C153</f>
        <v>40956</v>
      </c>
      <c r="E189" s="24">
        <f>+GASTOS!D153</f>
        <v>4595.16</v>
      </c>
      <c r="F189" s="23">
        <f t="shared" si="8"/>
        <v>36360.839999999997</v>
      </c>
    </row>
    <row r="190" spans="2:8">
      <c r="B190" s="45" t="s">
        <v>266</v>
      </c>
      <c r="C190" s="48" t="s">
        <v>188</v>
      </c>
      <c r="D190" s="23">
        <f>+GASTOS!C154</f>
        <v>67308</v>
      </c>
      <c r="E190" s="24">
        <f>+GASTOS!D154</f>
        <v>23256.400000000001</v>
      </c>
      <c r="F190" s="23">
        <f t="shared" si="8"/>
        <v>44051.6</v>
      </c>
    </row>
    <row r="191" spans="2:8">
      <c r="B191" s="45" t="s">
        <v>267</v>
      </c>
      <c r="C191" s="48" t="s">
        <v>190</v>
      </c>
      <c r="D191" s="23">
        <f>+GASTOS!C155</f>
        <v>74420</v>
      </c>
      <c r="E191" s="24">
        <f>+GASTOS!D155</f>
        <v>23295.73</v>
      </c>
      <c r="F191" s="23">
        <f t="shared" si="8"/>
        <v>51124.270000000004</v>
      </c>
    </row>
    <row r="192" spans="2:8">
      <c r="B192" s="45" t="s">
        <v>268</v>
      </c>
      <c r="C192" s="48" t="s">
        <v>192</v>
      </c>
      <c r="D192" s="23">
        <f>+GASTOS!C156</f>
        <v>9393</v>
      </c>
      <c r="E192" s="24">
        <f>+GASTOS!D156</f>
        <v>1737.07</v>
      </c>
      <c r="F192" s="23">
        <f t="shared" si="8"/>
        <v>7655.93</v>
      </c>
    </row>
    <row r="193" spans="2:6">
      <c r="B193" s="45" t="s">
        <v>399</v>
      </c>
      <c r="C193" s="64" t="s">
        <v>199</v>
      </c>
      <c r="D193" s="23">
        <f>+GASTOS!C157</f>
        <v>4407.5999999999995</v>
      </c>
      <c r="E193" s="24">
        <f>+GASTOS!D157</f>
        <v>4407.6000000000004</v>
      </c>
      <c r="F193" s="23">
        <f t="shared" si="8"/>
        <v>0</v>
      </c>
    </row>
    <row r="194" spans="2:6">
      <c r="B194" s="45" t="s">
        <v>270</v>
      </c>
      <c r="C194" s="64" t="s">
        <v>201</v>
      </c>
      <c r="D194" s="23">
        <f>+GASTOS!C158</f>
        <v>2467.19</v>
      </c>
      <c r="E194" s="24">
        <f>+GASTOS!D158</f>
        <v>2467.19</v>
      </c>
      <c r="F194" s="23">
        <f t="shared" si="8"/>
        <v>0</v>
      </c>
    </row>
    <row r="195" spans="2:6">
      <c r="B195" s="45" t="s">
        <v>271</v>
      </c>
      <c r="C195" s="48" t="s">
        <v>203</v>
      </c>
      <c r="D195" s="23">
        <f>+GASTOS!C159</f>
        <v>6000</v>
      </c>
      <c r="E195" s="24">
        <f>+GASTOS!D159</f>
        <v>5043.82</v>
      </c>
      <c r="F195" s="23">
        <f t="shared" si="8"/>
        <v>956.18000000000029</v>
      </c>
    </row>
    <row r="196" spans="2:6">
      <c r="B196" s="45" t="s">
        <v>272</v>
      </c>
      <c r="C196" s="48" t="s">
        <v>285</v>
      </c>
      <c r="D196" s="23">
        <f>+GASTOS!C160</f>
        <v>42945.21</v>
      </c>
      <c r="E196" s="24">
        <f>+GASTOS!D160</f>
        <v>1565.57</v>
      </c>
      <c r="F196" s="23">
        <f t="shared" si="8"/>
        <v>41379.64</v>
      </c>
    </row>
    <row r="197" spans="2:6">
      <c r="B197" s="17">
        <v>75</v>
      </c>
      <c r="C197" s="18" t="s">
        <v>38</v>
      </c>
      <c r="D197" s="19">
        <f>SUM(D198:D205)</f>
        <v>61936235.759999998</v>
      </c>
      <c r="E197" s="20">
        <f>SUM(E198:E205)</f>
        <v>27146754.770000003</v>
      </c>
      <c r="F197" s="19">
        <f>SUM(F198:F205)</f>
        <v>34789480.989999995</v>
      </c>
    </row>
    <row r="198" spans="2:6">
      <c r="B198" s="66" t="s">
        <v>39</v>
      </c>
      <c r="C198" s="25" t="s">
        <v>40</v>
      </c>
      <c r="D198" s="23">
        <f>+GASTOS!C162</f>
        <v>16588044</v>
      </c>
      <c r="E198" s="24">
        <f>+GASTOS!D162</f>
        <v>2538381.1</v>
      </c>
      <c r="F198" s="23">
        <f>+D198-E198</f>
        <v>14049662.9</v>
      </c>
    </row>
    <row r="199" spans="2:6">
      <c r="B199" s="66" t="s">
        <v>41</v>
      </c>
      <c r="C199" s="25" t="s">
        <v>42</v>
      </c>
      <c r="D199" s="23">
        <f>+GASTOS!C163</f>
        <v>26528521.789999999</v>
      </c>
      <c r="E199" s="24">
        <f>+GASTOS!D163</f>
        <v>6669368.5300000003</v>
      </c>
      <c r="F199" s="23">
        <f t="shared" ref="F199:F209" si="10">+D199-E199</f>
        <v>19859153.259999998</v>
      </c>
    </row>
    <row r="200" spans="2:6">
      <c r="B200" s="51" t="s">
        <v>124</v>
      </c>
      <c r="C200" s="22" t="s">
        <v>109</v>
      </c>
      <c r="D200" s="23">
        <f>+GASTOS!C164</f>
        <v>780500</v>
      </c>
      <c r="E200" s="24">
        <f>+GASTOS!D164</f>
        <v>12506.88</v>
      </c>
      <c r="F200" s="23">
        <f t="shared" si="10"/>
        <v>767993.12</v>
      </c>
    </row>
    <row r="201" spans="2:6">
      <c r="B201" s="56" t="s">
        <v>43</v>
      </c>
      <c r="C201" s="22" t="s">
        <v>44</v>
      </c>
      <c r="D201" s="23">
        <f>+GASTOS!C165</f>
        <v>0</v>
      </c>
      <c r="E201" s="24">
        <f>+GASTOS!D165</f>
        <v>0</v>
      </c>
      <c r="F201" s="23">
        <f t="shared" si="10"/>
        <v>0</v>
      </c>
    </row>
    <row r="202" spans="2:6">
      <c r="B202" s="51" t="s">
        <v>45</v>
      </c>
      <c r="C202" s="22" t="s">
        <v>46</v>
      </c>
      <c r="D202" s="23">
        <f>+GASTOS!C166</f>
        <v>16635264.970000001</v>
      </c>
      <c r="E202" s="24">
        <f>+GASTOS!D166</f>
        <v>17926498.260000002</v>
      </c>
      <c r="F202" s="23">
        <f t="shared" si="10"/>
        <v>-1291233.290000001</v>
      </c>
    </row>
    <row r="203" spans="2:6">
      <c r="B203" s="51" t="s">
        <v>47</v>
      </c>
      <c r="C203" s="22" t="s">
        <v>48</v>
      </c>
      <c r="D203" s="23">
        <f>+GASTOS!C167</f>
        <v>400000</v>
      </c>
      <c r="E203" s="24">
        <f>+GASTOS!D167</f>
        <v>0</v>
      </c>
      <c r="F203" s="23">
        <f t="shared" si="10"/>
        <v>400000</v>
      </c>
    </row>
    <row r="204" spans="2:6">
      <c r="B204" s="51" t="s">
        <v>125</v>
      </c>
      <c r="C204" s="22" t="s">
        <v>108</v>
      </c>
      <c r="D204" s="23">
        <f>+GASTOS!C168</f>
        <v>1003905</v>
      </c>
      <c r="E204" s="24">
        <f>+GASTOS!D168</f>
        <v>0</v>
      </c>
      <c r="F204" s="23">
        <f t="shared" si="10"/>
        <v>1003905</v>
      </c>
    </row>
    <row r="205" spans="2:6">
      <c r="B205" s="51" t="s">
        <v>126</v>
      </c>
      <c r="C205" s="22" t="s">
        <v>127</v>
      </c>
      <c r="D205" s="23">
        <f>+GASTOS!C169</f>
        <v>0</v>
      </c>
      <c r="E205" s="24">
        <f>+GASTOS!D169</f>
        <v>0</v>
      </c>
      <c r="F205" s="23">
        <f t="shared" si="10"/>
        <v>0</v>
      </c>
    </row>
    <row r="206" spans="2:6">
      <c r="B206" s="17">
        <v>77</v>
      </c>
      <c r="C206" s="18" t="s">
        <v>49</v>
      </c>
      <c r="D206" s="19">
        <f>SUM(D207:D210)</f>
        <v>172805.24</v>
      </c>
      <c r="E206" s="19">
        <f>SUM(E207:E210)</f>
        <v>172805.24</v>
      </c>
      <c r="F206" s="19">
        <f>SUM(F207:F210)</f>
        <v>0</v>
      </c>
    </row>
    <row r="207" spans="2:6">
      <c r="B207" s="186" t="s">
        <v>401</v>
      </c>
      <c r="C207" s="21" t="s">
        <v>353</v>
      </c>
      <c r="D207" s="23">
        <f>+GASTOS!C171</f>
        <v>4802.8999999999996</v>
      </c>
      <c r="E207" s="24">
        <f>+GASTOS!D171</f>
        <v>4802.8999999999996</v>
      </c>
      <c r="F207" s="23">
        <f t="shared" si="10"/>
        <v>0</v>
      </c>
    </row>
    <row r="208" spans="2:6">
      <c r="B208" s="111" t="s">
        <v>50</v>
      </c>
      <c r="C208" s="21" t="s">
        <v>14</v>
      </c>
      <c r="D208" s="23">
        <f>+GASTOS!C172</f>
        <v>162648.88</v>
      </c>
      <c r="E208" s="24">
        <f>+GASTOS!D172</f>
        <v>162648.88</v>
      </c>
      <c r="F208" s="23">
        <f>+D208-E208</f>
        <v>0</v>
      </c>
    </row>
    <row r="209" spans="2:6">
      <c r="B209" s="111" t="s">
        <v>400</v>
      </c>
      <c r="C209" s="21" t="s">
        <v>332</v>
      </c>
      <c r="D209" s="23">
        <f>+GASTOS!C173</f>
        <v>5328.4600000000009</v>
      </c>
      <c r="E209" s="24">
        <f>+GASTOS!D173</f>
        <v>5328.46</v>
      </c>
      <c r="F209" s="23">
        <f t="shared" si="10"/>
        <v>0</v>
      </c>
    </row>
    <row r="210" spans="2:6">
      <c r="B210" s="111" t="s">
        <v>409</v>
      </c>
      <c r="C210" s="113" t="s">
        <v>120</v>
      </c>
      <c r="D210" s="23">
        <f>+GASTOS!C174</f>
        <v>25</v>
      </c>
      <c r="E210" s="24">
        <f>+GASTOS!D174</f>
        <v>25</v>
      </c>
      <c r="F210" s="23">
        <f>+GASTOS!E174</f>
        <v>0</v>
      </c>
    </row>
    <row r="211" spans="2:6">
      <c r="B211" s="17">
        <v>78</v>
      </c>
      <c r="C211" s="18" t="s">
        <v>339</v>
      </c>
      <c r="D211" s="19">
        <f>+D212</f>
        <v>0</v>
      </c>
      <c r="E211" s="20">
        <f>+E212</f>
        <v>0</v>
      </c>
      <c r="F211" s="19">
        <f>+F212</f>
        <v>0</v>
      </c>
    </row>
    <row r="212" spans="2:6">
      <c r="B212" s="51" t="s">
        <v>337</v>
      </c>
      <c r="C212" s="22" t="s">
        <v>340</v>
      </c>
      <c r="D212" s="23">
        <f>+GASTOS!C176</f>
        <v>0</v>
      </c>
      <c r="E212" s="24">
        <f>+GASTOS!D176</f>
        <v>0</v>
      </c>
      <c r="F212" s="23">
        <f>+D212-E212</f>
        <v>0</v>
      </c>
    </row>
    <row r="213" spans="2:6" ht="13.5" customHeight="1">
      <c r="B213" s="53">
        <v>8</v>
      </c>
      <c r="C213" s="50" t="s">
        <v>51</v>
      </c>
      <c r="D213" s="19">
        <f>+D214+D228</f>
        <v>14112220.26</v>
      </c>
      <c r="E213" s="20">
        <f>+E214+E228</f>
        <v>2424915.5499999998</v>
      </c>
      <c r="F213" s="19">
        <f>+D213-E213</f>
        <v>11687304.710000001</v>
      </c>
    </row>
    <row r="214" spans="2:6">
      <c r="B214" s="53">
        <v>84</v>
      </c>
      <c r="C214" s="18" t="s">
        <v>52</v>
      </c>
      <c r="D214" s="19">
        <f>+D215+D223+D226</f>
        <v>13032098.26</v>
      </c>
      <c r="E214" s="20">
        <f>+E215+E223+E226</f>
        <v>1500105.93</v>
      </c>
      <c r="F214" s="19">
        <f>+D214-E214</f>
        <v>11531992.33</v>
      </c>
    </row>
    <row r="215" spans="2:6">
      <c r="B215" s="67" t="s">
        <v>53</v>
      </c>
      <c r="C215" s="18" t="s">
        <v>54</v>
      </c>
      <c r="D215" s="19">
        <f>SUM(D216:D222)</f>
        <v>8911336.2599999998</v>
      </c>
      <c r="E215" s="20">
        <f>SUM(E216:E222)</f>
        <v>1399405.54</v>
      </c>
      <c r="F215" s="19">
        <f>SUM(F216:F222)</f>
        <v>7511930.7200000007</v>
      </c>
    </row>
    <row r="216" spans="2:6">
      <c r="B216" s="51" t="s">
        <v>55</v>
      </c>
      <c r="C216" s="22" t="s">
        <v>56</v>
      </c>
      <c r="D216" s="23">
        <f>+GASTOS!C180</f>
        <v>223423</v>
      </c>
      <c r="E216" s="24">
        <f>+GASTOS!D180</f>
        <v>29889.91</v>
      </c>
      <c r="F216" s="23">
        <f>+D216-E216</f>
        <v>193533.09</v>
      </c>
    </row>
    <row r="217" spans="2:6">
      <c r="B217" s="51" t="s">
        <v>57</v>
      </c>
      <c r="C217" s="22" t="s">
        <v>58</v>
      </c>
      <c r="D217" s="23">
        <f>+GASTOS!C181</f>
        <v>6974709.9100000001</v>
      </c>
      <c r="E217" s="24">
        <f>+GASTOS!D181</f>
        <v>859349.09</v>
      </c>
      <c r="F217" s="23">
        <f t="shared" ref="F217:F222" si="11">+D217-E217</f>
        <v>6115360.8200000003</v>
      </c>
    </row>
    <row r="218" spans="2:6">
      <c r="B218" s="51" t="s">
        <v>59</v>
      </c>
      <c r="C218" s="22" t="s">
        <v>33</v>
      </c>
      <c r="D218" s="23">
        <f>+GASTOS!C182</f>
        <v>54279</v>
      </c>
      <c r="E218" s="24">
        <f>+GASTOS!D182</f>
        <v>16723</v>
      </c>
      <c r="F218" s="23">
        <f t="shared" si="11"/>
        <v>37556</v>
      </c>
    </row>
    <row r="219" spans="2:6">
      <c r="B219" s="51" t="s">
        <v>60</v>
      </c>
      <c r="C219" s="22" t="s">
        <v>61</v>
      </c>
      <c r="D219" s="23">
        <f>+GASTOS!C183</f>
        <v>168096</v>
      </c>
      <c r="E219" s="24">
        <f>+GASTOS!D183</f>
        <v>12217.12</v>
      </c>
      <c r="F219" s="23">
        <f t="shared" si="11"/>
        <v>155878.88</v>
      </c>
    </row>
    <row r="220" spans="2:6">
      <c r="B220" s="51" t="s">
        <v>62</v>
      </c>
      <c r="C220" s="22" t="s">
        <v>63</v>
      </c>
      <c r="D220" s="23">
        <f>+GASTOS!C184</f>
        <v>1390238.35</v>
      </c>
      <c r="E220" s="24">
        <f>+GASTOS!D184</f>
        <v>479590.17</v>
      </c>
      <c r="F220" s="23">
        <f t="shared" si="11"/>
        <v>910648.18000000017</v>
      </c>
    </row>
    <row r="221" spans="2:6">
      <c r="B221" s="51" t="s">
        <v>64</v>
      </c>
      <c r="C221" s="22" t="s">
        <v>65</v>
      </c>
      <c r="D221" s="23">
        <f>+GASTOS!C185</f>
        <v>25340</v>
      </c>
      <c r="E221" s="24">
        <f>+GASTOS!D185</f>
        <v>1636.25</v>
      </c>
      <c r="F221" s="23">
        <f t="shared" si="11"/>
        <v>23703.75</v>
      </c>
    </row>
    <row r="222" spans="2:6">
      <c r="B222" s="51" t="s">
        <v>66</v>
      </c>
      <c r="C222" s="22" t="s">
        <v>67</v>
      </c>
      <c r="D222" s="23">
        <f>+GASTOS!C186</f>
        <v>75250</v>
      </c>
      <c r="E222" s="24">
        <f>+GASTOS!D186</f>
        <v>0</v>
      </c>
      <c r="F222" s="23">
        <f t="shared" si="11"/>
        <v>75250</v>
      </c>
    </row>
    <row r="223" spans="2:6">
      <c r="B223" s="67" t="s">
        <v>128</v>
      </c>
      <c r="C223" s="18" t="s">
        <v>129</v>
      </c>
      <c r="D223" s="19">
        <f>+D224+D225</f>
        <v>3987972.98</v>
      </c>
      <c r="E223" s="20">
        <f>+E224+E225</f>
        <v>100700.39</v>
      </c>
      <c r="F223" s="19">
        <f>+F224+F225</f>
        <v>3887272.59</v>
      </c>
    </row>
    <row r="224" spans="2:6">
      <c r="B224" s="51" t="s">
        <v>130</v>
      </c>
      <c r="C224" s="22" t="s">
        <v>68</v>
      </c>
      <c r="D224" s="23">
        <f>+GASTOS!C188</f>
        <v>3982595</v>
      </c>
      <c r="E224" s="24">
        <f>+GASTOS!D188</f>
        <v>95322.41</v>
      </c>
      <c r="F224" s="23">
        <f>+D224-E224</f>
        <v>3887272.59</v>
      </c>
    </row>
    <row r="225" spans="2:6">
      <c r="B225" s="51" t="s">
        <v>350</v>
      </c>
      <c r="C225" s="22" t="s">
        <v>351</v>
      </c>
      <c r="D225" s="23">
        <f>+GASTOS!C189</f>
        <v>5377.98</v>
      </c>
      <c r="E225" s="24">
        <f>+GASTOS!D189</f>
        <v>5377.98</v>
      </c>
      <c r="F225" s="23">
        <f>+D225-E225</f>
        <v>0</v>
      </c>
    </row>
    <row r="226" spans="2:6">
      <c r="B226" s="67" t="s">
        <v>131</v>
      </c>
      <c r="C226" s="18" t="s">
        <v>132</v>
      </c>
      <c r="D226" s="19">
        <f>+D227</f>
        <v>132789.01999999999</v>
      </c>
      <c r="E226" s="20">
        <f>+E227</f>
        <v>0</v>
      </c>
      <c r="F226" s="19">
        <f>+F227</f>
        <v>132789.01999999999</v>
      </c>
    </row>
    <row r="227" spans="2:6">
      <c r="B227" s="51" t="s">
        <v>133</v>
      </c>
      <c r="C227" s="22" t="s">
        <v>134</v>
      </c>
      <c r="D227" s="23">
        <f>+GASTOS!C191</f>
        <v>132789.01999999999</v>
      </c>
      <c r="E227" s="24">
        <f>+GASTOS!D191</f>
        <v>0</v>
      </c>
      <c r="F227" s="23">
        <f>+D227-E227</f>
        <v>132789.01999999999</v>
      </c>
    </row>
    <row r="228" spans="2:6">
      <c r="B228" s="49">
        <v>87</v>
      </c>
      <c r="C228" s="18" t="s">
        <v>342</v>
      </c>
      <c r="D228" s="19">
        <f>+D229</f>
        <v>1080122</v>
      </c>
      <c r="E228" s="20">
        <f>+E229</f>
        <v>924809.62</v>
      </c>
      <c r="F228" s="19">
        <f>+F229</f>
        <v>155312.38</v>
      </c>
    </row>
    <row r="229" spans="2:6">
      <c r="B229" s="68" t="s">
        <v>135</v>
      </c>
      <c r="C229" s="69" t="s">
        <v>343</v>
      </c>
      <c r="D229" s="33">
        <f>+GASTOS!C193</f>
        <v>1080122</v>
      </c>
      <c r="E229" s="34">
        <f>+GASTOS!D193</f>
        <v>924809.62</v>
      </c>
      <c r="F229" s="33">
        <f>+D229-E229</f>
        <v>155312.38</v>
      </c>
    </row>
    <row r="230" spans="2:6">
      <c r="B230" s="29"/>
      <c r="C230" s="70" t="s">
        <v>323</v>
      </c>
      <c r="D230" s="65">
        <f>+D153+D213+D152</f>
        <v>158139615.34999999</v>
      </c>
      <c r="E230" s="65">
        <f>+E153+E213+E152</f>
        <v>73562772.840000004</v>
      </c>
      <c r="F230" s="65">
        <f>+F153+F213+F152</f>
        <v>84544057.5</v>
      </c>
    </row>
    <row r="231" spans="2:6">
      <c r="B231" s="29"/>
      <c r="C231" s="70" t="s">
        <v>324</v>
      </c>
      <c r="D231" s="65">
        <f>+D103-D230</f>
        <v>-107033461.34999999</v>
      </c>
      <c r="E231" s="65">
        <f>+E103-E230</f>
        <v>-45387575.670000002</v>
      </c>
      <c r="F231" s="65">
        <f>+F103-F230</f>
        <v>-61613100.670000002</v>
      </c>
    </row>
    <row r="232" spans="2:6">
      <c r="B232" s="17">
        <v>3</v>
      </c>
      <c r="C232" s="57" t="s">
        <v>94</v>
      </c>
      <c r="D232" s="38">
        <f>+D233</f>
        <v>26585948</v>
      </c>
      <c r="E232" s="39">
        <f>+E233</f>
        <v>7733385.2000000002</v>
      </c>
      <c r="F232" s="38">
        <f>+F233</f>
        <v>18852562.800000001</v>
      </c>
    </row>
    <row r="233" spans="2:6">
      <c r="B233" s="17">
        <v>36</v>
      </c>
      <c r="C233" s="18" t="s">
        <v>95</v>
      </c>
      <c r="D233" s="19">
        <f>SUM(D234:D235)</f>
        <v>26585948</v>
      </c>
      <c r="E233" s="20">
        <f>SUM(E234:E235)</f>
        <v>7733385.2000000002</v>
      </c>
      <c r="F233" s="19">
        <f>SUM(F234:F235)</f>
        <v>18852562.800000001</v>
      </c>
    </row>
    <row r="234" spans="2:6">
      <c r="B234" s="29" t="s">
        <v>96</v>
      </c>
      <c r="C234" s="71" t="s">
        <v>106</v>
      </c>
      <c r="D234" s="23">
        <f>+INGRESOS!C40</f>
        <v>19313037</v>
      </c>
      <c r="E234" s="24">
        <f>+INGRESOS!D40</f>
        <v>7733385.2000000002</v>
      </c>
      <c r="F234" s="23">
        <f>+D234-E234</f>
        <v>11579651.800000001</v>
      </c>
    </row>
    <row r="235" spans="2:6">
      <c r="B235" s="29" t="s">
        <v>372</v>
      </c>
      <c r="C235" s="72" t="str">
        <f>+INGRESOS!B41</f>
        <v>De cuentas por cobrar</v>
      </c>
      <c r="D235" s="33">
        <f>+INGRESOS!C41</f>
        <v>7272911</v>
      </c>
      <c r="E235" s="34">
        <f>+INGRESOS!D41</f>
        <v>0</v>
      </c>
      <c r="F235" s="33">
        <f>+D235-E235</f>
        <v>7272911</v>
      </c>
    </row>
    <row r="236" spans="2:6">
      <c r="B236" s="21"/>
      <c r="C236" s="35" t="s">
        <v>325</v>
      </c>
      <c r="D236" s="35">
        <f>+D232</f>
        <v>26585948</v>
      </c>
      <c r="E236" s="35">
        <f>+E232</f>
        <v>7733385.2000000002</v>
      </c>
      <c r="F236" s="35">
        <f>+F232</f>
        <v>18852562.800000001</v>
      </c>
    </row>
    <row r="237" spans="2:6">
      <c r="B237" s="17">
        <v>37</v>
      </c>
      <c r="C237" s="73" t="s">
        <v>98</v>
      </c>
      <c r="D237" s="38">
        <f>+D238</f>
        <v>4384111</v>
      </c>
      <c r="E237" s="39">
        <f>+E238</f>
        <v>8643557.1799999997</v>
      </c>
      <c r="F237" s="38">
        <f>+F238</f>
        <v>-4259446.18</v>
      </c>
    </row>
    <row r="238" spans="2:6" ht="24">
      <c r="B238" s="30" t="s">
        <v>99</v>
      </c>
      <c r="C238" s="27" t="s">
        <v>100</v>
      </c>
      <c r="D238" s="23">
        <f>+INGRESOS!C44</f>
        <v>4384111</v>
      </c>
      <c r="E238" s="24">
        <f>+INGRESOS!D44</f>
        <v>8643557.1799999997</v>
      </c>
      <c r="F238" s="23">
        <f>+D238-E238</f>
        <v>-4259446.18</v>
      </c>
    </row>
    <row r="239" spans="2:6">
      <c r="B239" s="17">
        <v>38</v>
      </c>
      <c r="C239" s="31" t="s">
        <v>379</v>
      </c>
      <c r="D239" s="19">
        <f>+D240</f>
        <v>8950932</v>
      </c>
      <c r="E239" s="19">
        <f>+E240</f>
        <v>9170124.7100000009</v>
      </c>
      <c r="F239" s="19">
        <f>+F240</f>
        <v>-219192.71000000089</v>
      </c>
    </row>
    <row r="240" spans="2:6" ht="12.75" customHeight="1">
      <c r="B240" s="29" t="s">
        <v>375</v>
      </c>
      <c r="C240" s="32" t="str">
        <f>+INGRESOS!B46</f>
        <v>De anticipos por devengar de Ejercicios Anteriores</v>
      </c>
      <c r="D240" s="33">
        <f>+INGRESOS!C46</f>
        <v>8950932</v>
      </c>
      <c r="E240" s="34">
        <f>+INGRESOS!D46</f>
        <v>9170124.7100000009</v>
      </c>
      <c r="F240" s="33">
        <f>+D240-E240</f>
        <v>-219192.71000000089</v>
      </c>
    </row>
    <row r="241" spans="2:6">
      <c r="B241" s="21"/>
      <c r="C241" s="35" t="s">
        <v>326</v>
      </c>
      <c r="D241" s="35">
        <f>+D236+D237+D240</f>
        <v>39920991</v>
      </c>
      <c r="E241" s="35">
        <f>+E236+E237+E240</f>
        <v>25547067.09</v>
      </c>
      <c r="F241" s="35">
        <f>+F236+F237+F240</f>
        <v>14373923.91</v>
      </c>
    </row>
    <row r="242" spans="2:6">
      <c r="B242" s="74">
        <v>9</v>
      </c>
      <c r="C242" s="57" t="s">
        <v>70</v>
      </c>
      <c r="D242" s="38">
        <f>+D243</f>
        <v>16891683</v>
      </c>
      <c r="E242" s="39">
        <f>+E243</f>
        <v>10732420.560000001</v>
      </c>
      <c r="F242" s="38">
        <f>+D242-E242</f>
        <v>6159262.4399999995</v>
      </c>
    </row>
    <row r="243" spans="2:6">
      <c r="B243" s="74">
        <v>96</v>
      </c>
      <c r="C243" s="18" t="s">
        <v>71</v>
      </c>
      <c r="D243" s="19">
        <f>+D244+D245</f>
        <v>16891683</v>
      </c>
      <c r="E243" s="20">
        <f>+E244+E245</f>
        <v>10732420.560000001</v>
      </c>
      <c r="F243" s="19">
        <f>+F244+F245</f>
        <v>6159262.4399999995</v>
      </c>
    </row>
    <row r="244" spans="2:6">
      <c r="B244" s="56" t="s">
        <v>72</v>
      </c>
      <c r="C244" s="22" t="s">
        <v>73</v>
      </c>
      <c r="D244" s="23">
        <f>+GASTOS!C197</f>
        <v>205252</v>
      </c>
      <c r="E244" s="24">
        <f>+GASTOS!D197</f>
        <v>76301.41</v>
      </c>
      <c r="F244" s="23">
        <f>+D244-E244</f>
        <v>128950.59</v>
      </c>
    </row>
    <row r="245" spans="2:6">
      <c r="B245" s="56" t="s">
        <v>74</v>
      </c>
      <c r="C245" s="59" t="s">
        <v>75</v>
      </c>
      <c r="D245" s="33">
        <f>+GASTOS!C198</f>
        <v>16686431</v>
      </c>
      <c r="E245" s="34">
        <f>+GASTOS!D198</f>
        <v>10656119.15</v>
      </c>
      <c r="F245" s="33">
        <f>+D245-E245</f>
        <v>6030311.8499999996</v>
      </c>
    </row>
    <row r="246" spans="2:6">
      <c r="B246" s="56"/>
      <c r="C246" s="35" t="s">
        <v>76</v>
      </c>
      <c r="D246" s="65">
        <f>+D242</f>
        <v>16891683</v>
      </c>
      <c r="E246" s="65">
        <f>+E242</f>
        <v>10732420.560000001</v>
      </c>
      <c r="F246" s="65">
        <f>+F242</f>
        <v>6159262.4399999995</v>
      </c>
    </row>
    <row r="247" spans="2:6">
      <c r="B247" s="29"/>
      <c r="C247" s="70" t="s">
        <v>327</v>
      </c>
      <c r="D247" s="65">
        <f>+D241-D246</f>
        <v>23029308</v>
      </c>
      <c r="E247" s="65">
        <f>+E241-E246</f>
        <v>14814646.529999999</v>
      </c>
      <c r="F247" s="65">
        <f>+D247-E247</f>
        <v>8214661.4700000007</v>
      </c>
    </row>
    <row r="248" spans="2:6">
      <c r="B248" s="29"/>
      <c r="C248" s="70" t="s">
        <v>328</v>
      </c>
      <c r="D248" s="65">
        <f>+D32-D95+D103-D230+D241-D246</f>
        <v>0</v>
      </c>
      <c r="E248" s="65">
        <f>+E32-E95+E103-E230+E241-E246</f>
        <v>34006982.559999987</v>
      </c>
      <c r="F248" s="65">
        <f>+F32-F95+F103-F230+F241-F246</f>
        <v>-33976674.599999994</v>
      </c>
    </row>
    <row r="249" spans="2:6">
      <c r="B249" s="75"/>
      <c r="C249" s="76" t="s">
        <v>329</v>
      </c>
      <c r="D249" s="38">
        <f>+D32+D103+D241</f>
        <v>201967658</v>
      </c>
      <c r="E249" s="39">
        <f>+E32+E103+E241</f>
        <v>135584740.03</v>
      </c>
      <c r="F249" s="38">
        <f>+F32+F103+F241</f>
        <v>66382917.969999999</v>
      </c>
    </row>
    <row r="250" spans="2:6">
      <c r="B250" s="75"/>
      <c r="C250" s="77" t="s">
        <v>330</v>
      </c>
      <c r="D250" s="19">
        <f>+D95+D230+D246</f>
        <v>201967658</v>
      </c>
      <c r="E250" s="20">
        <f>+E95+E230+E246</f>
        <v>101577757.47</v>
      </c>
      <c r="F250" s="19">
        <f>+F95+F230+F246</f>
        <v>100359592.56999999</v>
      </c>
    </row>
    <row r="251" spans="2:6">
      <c r="B251" s="78"/>
      <c r="C251" s="79" t="s">
        <v>328</v>
      </c>
      <c r="D251" s="80">
        <f>+D249-D250</f>
        <v>0</v>
      </c>
      <c r="E251" s="81">
        <f>+E249-E250</f>
        <v>34006982.560000002</v>
      </c>
      <c r="F251" s="80">
        <f>+F249-F250</f>
        <v>-33976674.599999994</v>
      </c>
    </row>
    <row r="252" spans="2:6">
      <c r="D252" s="36"/>
      <c r="E252" s="36"/>
      <c r="F252" s="36"/>
    </row>
    <row r="253" spans="2:6">
      <c r="D253" s="36"/>
      <c r="E253" s="36"/>
      <c r="F253" s="36"/>
    </row>
    <row r="254" spans="2:6">
      <c r="D254" s="36"/>
      <c r="E254" s="36"/>
      <c r="F254" s="36"/>
    </row>
    <row r="255" spans="2:6">
      <c r="D255" s="36"/>
      <c r="E255" s="36"/>
      <c r="F255" s="36"/>
    </row>
    <row r="256" spans="2:6" ht="12.75" customHeight="1">
      <c r="B256" s="199" t="s">
        <v>361</v>
      </c>
      <c r="C256" s="199"/>
      <c r="D256" s="199"/>
      <c r="E256" s="199"/>
      <c r="F256" s="199"/>
    </row>
    <row r="257" spans="1:9" ht="12.75">
      <c r="A257" s="82"/>
      <c r="B257" s="198" t="s">
        <v>362</v>
      </c>
      <c r="C257" s="198"/>
      <c r="D257" s="198"/>
      <c r="E257" s="198"/>
      <c r="F257" s="198"/>
      <c r="G257" s="82"/>
      <c r="H257" s="82"/>
      <c r="I257" s="82"/>
    </row>
    <row r="258" spans="1:9">
      <c r="A258" s="195"/>
      <c r="B258" s="195"/>
      <c r="C258" s="195"/>
      <c r="D258" s="195"/>
      <c r="E258" s="195"/>
      <c r="F258" s="195"/>
    </row>
    <row r="259" spans="1:9">
      <c r="D259" s="36"/>
      <c r="E259" s="36"/>
      <c r="F259" s="36"/>
    </row>
    <row r="260" spans="1:9">
      <c r="D260" s="36"/>
      <c r="E260" s="36"/>
      <c r="F260" s="36"/>
    </row>
    <row r="261" spans="1:9">
      <c r="D261" s="36"/>
      <c r="E261" s="36"/>
      <c r="F261" s="36"/>
    </row>
    <row r="262" spans="1:9">
      <c r="D262" s="36"/>
      <c r="E262" s="36"/>
      <c r="F262" s="36"/>
    </row>
    <row r="263" spans="1:9">
      <c r="D263" s="36"/>
      <c r="E263" s="36"/>
      <c r="F263" s="36"/>
    </row>
    <row r="264" spans="1:9">
      <c r="D264" s="36"/>
      <c r="E264" s="36"/>
      <c r="F264" s="36"/>
    </row>
    <row r="265" spans="1:9">
      <c r="D265" s="36"/>
      <c r="E265" s="36"/>
      <c r="F265" s="36"/>
    </row>
    <row r="266" spans="1:9">
      <c r="D266" s="36"/>
      <c r="E266" s="36"/>
      <c r="F266" s="36"/>
    </row>
    <row r="267" spans="1:9">
      <c r="D267" s="36"/>
      <c r="E267" s="36"/>
      <c r="F267" s="36"/>
    </row>
    <row r="268" spans="1:9">
      <c r="D268" s="36"/>
      <c r="E268" s="36"/>
      <c r="F268" s="36"/>
    </row>
    <row r="269" spans="1:9">
      <c r="D269" s="36"/>
      <c r="E269" s="36"/>
      <c r="F269" s="36"/>
    </row>
    <row r="270" spans="1:9">
      <c r="D270" s="36"/>
      <c r="E270" s="36"/>
      <c r="F270" s="36"/>
    </row>
    <row r="271" spans="1:9">
      <c r="D271" s="36"/>
      <c r="E271" s="36"/>
      <c r="F271" s="36"/>
    </row>
    <row r="272" spans="1:9">
      <c r="D272" s="36"/>
      <c r="E272" s="36"/>
      <c r="F272" s="36"/>
    </row>
    <row r="273" spans="4:6">
      <c r="D273" s="36"/>
      <c r="E273" s="36"/>
      <c r="F273" s="36"/>
    </row>
    <row r="274" spans="4:6">
      <c r="D274" s="36"/>
      <c r="E274" s="36"/>
      <c r="F274" s="36"/>
    </row>
    <row r="275" spans="4:6">
      <c r="D275" s="36"/>
      <c r="E275" s="36"/>
      <c r="F275" s="36"/>
    </row>
    <row r="276" spans="4:6">
      <c r="D276" s="36"/>
      <c r="E276" s="36"/>
      <c r="F276" s="36"/>
    </row>
    <row r="277" spans="4:6">
      <c r="D277" s="36"/>
      <c r="E277" s="36"/>
      <c r="F277" s="36"/>
    </row>
    <row r="278" spans="4:6">
      <c r="D278" s="36"/>
      <c r="E278" s="36"/>
      <c r="F278" s="36"/>
    </row>
    <row r="279" spans="4:6">
      <c r="D279" s="36"/>
      <c r="E279" s="36"/>
      <c r="F279" s="36"/>
    </row>
    <row r="280" spans="4:6">
      <c r="D280" s="36"/>
      <c r="E280" s="36"/>
      <c r="F280" s="36"/>
    </row>
    <row r="281" spans="4:6">
      <c r="D281" s="36"/>
      <c r="E281" s="36"/>
      <c r="F281" s="36"/>
    </row>
    <row r="282" spans="4:6">
      <c r="D282" s="36"/>
      <c r="E282" s="36"/>
      <c r="F282" s="36"/>
    </row>
    <row r="283" spans="4:6">
      <c r="D283" s="36"/>
      <c r="E283" s="36"/>
      <c r="F283" s="36"/>
    </row>
    <row r="284" spans="4:6">
      <c r="D284" s="36"/>
      <c r="E284" s="36"/>
      <c r="F284" s="36"/>
    </row>
    <row r="285" spans="4:6">
      <c r="D285" s="36"/>
      <c r="E285" s="36"/>
      <c r="F285" s="36"/>
    </row>
    <row r="286" spans="4:6">
      <c r="D286" s="36"/>
      <c r="E286" s="36"/>
      <c r="F286" s="36"/>
    </row>
    <row r="287" spans="4:6">
      <c r="D287" s="36"/>
      <c r="E287" s="36"/>
      <c r="F287" s="36"/>
    </row>
    <row r="288" spans="4:6">
      <c r="D288" s="36"/>
      <c r="E288" s="36"/>
      <c r="F288" s="36"/>
    </row>
    <row r="289" spans="4:6">
      <c r="D289" s="36"/>
      <c r="E289" s="36"/>
      <c r="F289" s="36"/>
    </row>
    <row r="290" spans="4:6">
      <c r="D290" s="36"/>
      <c r="E290" s="36"/>
      <c r="F290" s="36"/>
    </row>
    <row r="291" spans="4:6">
      <c r="D291" s="36"/>
      <c r="E291" s="36"/>
      <c r="F291" s="36"/>
    </row>
    <row r="292" spans="4:6">
      <c r="D292" s="36"/>
      <c r="E292" s="36"/>
      <c r="F292" s="36"/>
    </row>
    <row r="293" spans="4:6">
      <c r="D293" s="36"/>
      <c r="E293" s="36"/>
      <c r="F293" s="36"/>
    </row>
    <row r="294" spans="4:6">
      <c r="D294" s="36"/>
      <c r="E294" s="36"/>
      <c r="F294" s="36"/>
    </row>
    <row r="295" spans="4:6">
      <c r="D295" s="36"/>
      <c r="E295" s="36"/>
      <c r="F295" s="36"/>
    </row>
    <row r="296" spans="4:6">
      <c r="D296" s="36"/>
      <c r="E296" s="36"/>
      <c r="F296" s="36"/>
    </row>
    <row r="297" spans="4:6">
      <c r="D297" s="36"/>
      <c r="E297" s="36"/>
      <c r="F297" s="36"/>
    </row>
    <row r="298" spans="4:6">
      <c r="D298" s="36"/>
      <c r="E298" s="36"/>
      <c r="F298" s="36"/>
    </row>
    <row r="299" spans="4:6">
      <c r="D299" s="36"/>
      <c r="E299" s="36"/>
      <c r="F299" s="36"/>
    </row>
    <row r="300" spans="4:6">
      <c r="D300" s="36"/>
      <c r="E300" s="36"/>
      <c r="F300" s="36"/>
    </row>
    <row r="301" spans="4:6">
      <c r="D301" s="36"/>
      <c r="E301" s="36"/>
      <c r="F301" s="36"/>
    </row>
    <row r="302" spans="4:6">
      <c r="D302" s="36"/>
      <c r="E302" s="36"/>
      <c r="F302" s="36"/>
    </row>
    <row r="303" spans="4:6">
      <c r="D303" s="36"/>
      <c r="E303" s="36"/>
      <c r="F303" s="36"/>
    </row>
    <row r="304" spans="4:6">
      <c r="D304" s="36"/>
      <c r="E304" s="36"/>
      <c r="F304" s="36"/>
    </row>
    <row r="305" spans="4:6">
      <c r="D305" s="36"/>
      <c r="E305" s="36"/>
      <c r="F305" s="36"/>
    </row>
    <row r="306" spans="4:6">
      <c r="D306" s="36"/>
      <c r="E306" s="36"/>
      <c r="F306" s="36"/>
    </row>
    <row r="307" spans="4:6">
      <c r="D307" s="36"/>
      <c r="E307" s="36"/>
      <c r="F307" s="36"/>
    </row>
    <row r="308" spans="4:6">
      <c r="D308" s="36"/>
      <c r="E308" s="36"/>
      <c r="F308" s="36"/>
    </row>
    <row r="309" spans="4:6">
      <c r="D309" s="36"/>
      <c r="E309" s="36"/>
      <c r="F309" s="36"/>
    </row>
    <row r="310" spans="4:6">
      <c r="D310" s="36"/>
      <c r="E310" s="36"/>
      <c r="F310" s="36"/>
    </row>
    <row r="311" spans="4:6">
      <c r="D311" s="36"/>
      <c r="E311" s="36"/>
      <c r="F311" s="36"/>
    </row>
    <row r="312" spans="4:6">
      <c r="D312" s="36"/>
      <c r="E312" s="36"/>
      <c r="F312" s="36"/>
    </row>
    <row r="313" spans="4:6">
      <c r="D313" s="36"/>
      <c r="E313" s="36"/>
      <c r="F313" s="36"/>
    </row>
    <row r="314" spans="4:6">
      <c r="D314" s="36"/>
      <c r="E314" s="36"/>
      <c r="F314" s="36"/>
    </row>
    <row r="315" spans="4:6">
      <c r="D315" s="36"/>
      <c r="E315" s="36"/>
      <c r="F315" s="36"/>
    </row>
    <row r="316" spans="4:6">
      <c r="D316" s="36"/>
      <c r="E316" s="36"/>
      <c r="F316" s="36"/>
    </row>
    <row r="317" spans="4:6">
      <c r="D317" s="36"/>
      <c r="E317" s="36"/>
      <c r="F317" s="36"/>
    </row>
    <row r="318" spans="4:6">
      <c r="D318" s="36"/>
      <c r="E318" s="36"/>
      <c r="F318" s="36"/>
    </row>
    <row r="319" spans="4:6">
      <c r="D319" s="36"/>
      <c r="E319" s="36"/>
      <c r="F319" s="36"/>
    </row>
    <row r="320" spans="4:6">
      <c r="D320" s="36"/>
      <c r="E320" s="36"/>
      <c r="F320" s="36"/>
    </row>
    <row r="321" spans="4:6">
      <c r="D321" s="36"/>
      <c r="E321" s="36"/>
      <c r="F321" s="36"/>
    </row>
    <row r="322" spans="4:6">
      <c r="D322" s="36"/>
      <c r="E322" s="36"/>
      <c r="F322" s="36"/>
    </row>
    <row r="323" spans="4:6">
      <c r="D323" s="36"/>
      <c r="E323" s="36"/>
      <c r="F323" s="36"/>
    </row>
    <row r="324" spans="4:6">
      <c r="D324" s="36"/>
      <c r="E324" s="36"/>
      <c r="F324" s="36"/>
    </row>
    <row r="325" spans="4:6">
      <c r="D325" s="36"/>
      <c r="E325" s="36"/>
      <c r="F325" s="36"/>
    </row>
    <row r="326" spans="4:6">
      <c r="D326" s="36"/>
      <c r="E326" s="36"/>
      <c r="F326" s="36"/>
    </row>
    <row r="327" spans="4:6">
      <c r="D327" s="36"/>
      <c r="E327" s="36"/>
      <c r="F327" s="36"/>
    </row>
    <row r="328" spans="4:6">
      <c r="D328" s="36"/>
      <c r="E328" s="36"/>
      <c r="F328" s="36"/>
    </row>
    <row r="329" spans="4:6">
      <c r="D329" s="36"/>
      <c r="E329" s="36"/>
      <c r="F329" s="36"/>
    </row>
    <row r="330" spans="4:6">
      <c r="D330" s="36"/>
      <c r="E330" s="36"/>
      <c r="F330" s="36"/>
    </row>
    <row r="331" spans="4:6">
      <c r="D331" s="36"/>
      <c r="E331" s="36"/>
      <c r="F331" s="36"/>
    </row>
    <row r="332" spans="4:6">
      <c r="D332" s="36"/>
      <c r="E332" s="36"/>
      <c r="F332" s="36"/>
    </row>
    <row r="333" spans="4:6">
      <c r="D333" s="36"/>
      <c r="E333" s="36"/>
      <c r="F333" s="36"/>
    </row>
    <row r="334" spans="4:6">
      <c r="D334" s="36"/>
      <c r="E334" s="36"/>
      <c r="F334" s="36"/>
    </row>
    <row r="335" spans="4:6">
      <c r="D335" s="36"/>
      <c r="E335" s="36"/>
      <c r="F335" s="36"/>
    </row>
    <row r="336" spans="4:6">
      <c r="D336" s="36"/>
      <c r="E336" s="36"/>
      <c r="F336" s="36"/>
    </row>
    <row r="337" spans="4:6">
      <c r="D337" s="36"/>
      <c r="E337" s="36"/>
      <c r="F337" s="36"/>
    </row>
    <row r="338" spans="4:6">
      <c r="D338" s="36"/>
      <c r="E338" s="36"/>
      <c r="F338" s="36"/>
    </row>
    <row r="339" spans="4:6">
      <c r="D339" s="36"/>
      <c r="E339" s="36"/>
      <c r="F339" s="36"/>
    </row>
    <row r="340" spans="4:6">
      <c r="D340" s="36"/>
      <c r="E340" s="36"/>
      <c r="F340" s="36"/>
    </row>
    <row r="341" spans="4:6">
      <c r="D341" s="36"/>
      <c r="E341" s="36"/>
      <c r="F341" s="36"/>
    </row>
    <row r="342" spans="4:6">
      <c r="D342" s="36"/>
      <c r="E342" s="36"/>
      <c r="F342" s="36"/>
    </row>
    <row r="343" spans="4:6">
      <c r="D343" s="36"/>
      <c r="E343" s="36"/>
      <c r="F343" s="36"/>
    </row>
    <row r="344" spans="4:6">
      <c r="D344" s="36"/>
      <c r="E344" s="36"/>
      <c r="F344" s="36"/>
    </row>
    <row r="345" spans="4:6">
      <c r="D345" s="36"/>
      <c r="E345" s="36"/>
      <c r="F345" s="36"/>
    </row>
    <row r="346" spans="4:6">
      <c r="D346" s="36"/>
      <c r="E346" s="36"/>
      <c r="F346" s="36"/>
    </row>
    <row r="347" spans="4:6">
      <c r="D347" s="36"/>
      <c r="E347" s="36"/>
      <c r="F347" s="36"/>
    </row>
    <row r="348" spans="4:6">
      <c r="D348" s="36"/>
      <c r="E348" s="36"/>
      <c r="F348" s="36"/>
    </row>
    <row r="349" spans="4:6">
      <c r="D349" s="36"/>
      <c r="E349" s="36"/>
      <c r="F349" s="36"/>
    </row>
    <row r="350" spans="4:6">
      <c r="D350" s="36"/>
      <c r="E350" s="36"/>
      <c r="F350" s="36"/>
    </row>
    <row r="351" spans="4:6">
      <c r="D351" s="36"/>
      <c r="E351" s="36"/>
      <c r="F351" s="36"/>
    </row>
    <row r="352" spans="4:6">
      <c r="D352" s="36"/>
      <c r="E352" s="36"/>
      <c r="F352" s="36"/>
    </row>
    <row r="353" spans="4:6">
      <c r="D353" s="36"/>
      <c r="E353" s="36"/>
      <c r="F353" s="36"/>
    </row>
    <row r="354" spans="4:6">
      <c r="D354" s="36"/>
      <c r="E354" s="36"/>
      <c r="F354" s="36"/>
    </row>
    <row r="355" spans="4:6">
      <c r="D355" s="36"/>
      <c r="E355" s="36"/>
      <c r="F355" s="36"/>
    </row>
    <row r="356" spans="4:6">
      <c r="D356" s="36"/>
      <c r="E356" s="36"/>
      <c r="F356" s="36"/>
    </row>
    <row r="357" spans="4:6">
      <c r="D357" s="36"/>
      <c r="E357" s="36"/>
      <c r="F357" s="36"/>
    </row>
    <row r="358" spans="4:6">
      <c r="D358" s="36"/>
      <c r="E358" s="36"/>
      <c r="F358" s="36"/>
    </row>
    <row r="359" spans="4:6">
      <c r="D359" s="36"/>
      <c r="E359" s="36"/>
      <c r="F359" s="36"/>
    </row>
    <row r="360" spans="4:6">
      <c r="D360" s="36"/>
      <c r="E360" s="36"/>
      <c r="F360" s="36"/>
    </row>
    <row r="361" spans="4:6">
      <c r="D361" s="36"/>
      <c r="E361" s="36"/>
      <c r="F361" s="36"/>
    </row>
    <row r="362" spans="4:6">
      <c r="D362" s="36"/>
      <c r="E362" s="36"/>
      <c r="F362" s="36"/>
    </row>
    <row r="363" spans="4:6">
      <c r="D363" s="36"/>
      <c r="E363" s="36"/>
      <c r="F363" s="36"/>
    </row>
    <row r="364" spans="4:6">
      <c r="D364" s="36"/>
      <c r="E364" s="36"/>
      <c r="F364" s="36"/>
    </row>
    <row r="365" spans="4:6">
      <c r="D365" s="36"/>
      <c r="E365" s="36"/>
      <c r="F365" s="36"/>
    </row>
    <row r="366" spans="4:6">
      <c r="D366" s="36"/>
      <c r="E366" s="36"/>
      <c r="F366" s="36"/>
    </row>
    <row r="367" spans="4:6">
      <c r="D367" s="36"/>
      <c r="E367" s="36"/>
      <c r="F367" s="36"/>
    </row>
    <row r="368" spans="4:6">
      <c r="D368" s="36"/>
      <c r="E368" s="36"/>
      <c r="F368" s="36"/>
    </row>
    <row r="369" spans="4:6">
      <c r="D369" s="36"/>
      <c r="E369" s="36"/>
      <c r="F369" s="36"/>
    </row>
    <row r="370" spans="4:6">
      <c r="D370" s="36"/>
      <c r="E370" s="36"/>
      <c r="F370" s="36"/>
    </row>
    <row r="371" spans="4:6">
      <c r="D371" s="36"/>
      <c r="E371" s="36"/>
      <c r="F371" s="36"/>
    </row>
    <row r="372" spans="4:6">
      <c r="D372" s="36"/>
      <c r="E372" s="36"/>
      <c r="F372" s="36"/>
    </row>
    <row r="373" spans="4:6">
      <c r="D373" s="36"/>
      <c r="E373" s="36"/>
      <c r="F373" s="36"/>
    </row>
    <row r="374" spans="4:6">
      <c r="D374" s="36"/>
      <c r="E374" s="36"/>
      <c r="F374" s="36"/>
    </row>
    <row r="375" spans="4:6">
      <c r="D375" s="36"/>
      <c r="E375" s="36"/>
      <c r="F375" s="36"/>
    </row>
    <row r="376" spans="4:6">
      <c r="D376" s="36"/>
      <c r="E376" s="36"/>
      <c r="F376" s="36"/>
    </row>
    <row r="377" spans="4:6">
      <c r="D377" s="36"/>
      <c r="E377" s="36"/>
      <c r="F377" s="36"/>
    </row>
    <row r="378" spans="4:6">
      <c r="D378" s="36"/>
      <c r="E378" s="36"/>
      <c r="F378" s="36"/>
    </row>
    <row r="379" spans="4:6">
      <c r="D379" s="36"/>
      <c r="E379" s="36"/>
      <c r="F379" s="36"/>
    </row>
    <row r="380" spans="4:6">
      <c r="D380" s="36"/>
      <c r="E380" s="36"/>
      <c r="F380" s="36"/>
    </row>
    <row r="381" spans="4:6">
      <c r="D381" s="36"/>
      <c r="E381" s="36"/>
      <c r="F381" s="36"/>
    </row>
    <row r="382" spans="4:6">
      <c r="D382" s="36"/>
      <c r="E382" s="36"/>
      <c r="F382" s="36"/>
    </row>
    <row r="383" spans="4:6">
      <c r="D383" s="36"/>
      <c r="E383" s="36"/>
      <c r="F383" s="36"/>
    </row>
    <row r="384" spans="4:6">
      <c r="D384" s="36"/>
      <c r="E384" s="36"/>
      <c r="F384" s="36"/>
    </row>
    <row r="385" spans="4:6">
      <c r="D385" s="36"/>
      <c r="E385" s="36"/>
      <c r="F385" s="36"/>
    </row>
    <row r="386" spans="4:6">
      <c r="D386" s="36"/>
      <c r="E386" s="36"/>
      <c r="F386" s="36"/>
    </row>
    <row r="387" spans="4:6">
      <c r="D387" s="36"/>
      <c r="E387" s="36"/>
      <c r="F387" s="36"/>
    </row>
    <row r="388" spans="4:6">
      <c r="D388" s="36"/>
      <c r="E388" s="36"/>
      <c r="F388" s="36"/>
    </row>
    <row r="389" spans="4:6">
      <c r="D389" s="36"/>
      <c r="E389" s="36"/>
      <c r="F389" s="36"/>
    </row>
  </sheetData>
  <mergeCells count="6">
    <mergeCell ref="A258:F258"/>
    <mergeCell ref="B1:F1"/>
    <mergeCell ref="B2:F2"/>
    <mergeCell ref="B3:F3"/>
    <mergeCell ref="B257:F257"/>
    <mergeCell ref="B256:F256"/>
  </mergeCells>
  <phoneticPr fontId="0" type="noConversion"/>
  <pageMargins left="0.71" right="0.49" top="0.37" bottom="0.6" header="0" footer="0.37"/>
  <pageSetup paperSize="9" scale="89" orientation="portrait" r:id="rId1"/>
  <headerFooter alignWithMargins="0">
    <oddFooter>&amp;CPágina &amp;P</oddFooter>
  </headerFooter>
  <ignoredErrors>
    <ignoredError sqref="F206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3"/>
  <sheetViews>
    <sheetView topLeftCell="A81" workbookViewId="0">
      <selection activeCell="D179" sqref="D179"/>
    </sheetView>
  </sheetViews>
  <sheetFormatPr baseColWidth="10" defaultRowHeight="12.75"/>
  <cols>
    <col min="1" max="1" width="8" style="1" customWidth="1"/>
    <col min="2" max="2" width="40.28515625" style="1" customWidth="1"/>
    <col min="3" max="3" width="15" style="1" customWidth="1"/>
    <col min="4" max="4" width="13.42578125" style="4" customWidth="1"/>
    <col min="5" max="5" width="13" style="1" customWidth="1"/>
    <col min="6" max="6" width="22" style="1" customWidth="1"/>
    <col min="7" max="7" width="15" style="1" customWidth="1"/>
    <col min="8" max="8" width="11.42578125" style="1"/>
    <col min="9" max="9" width="19.42578125" style="1" customWidth="1"/>
    <col min="10" max="16384" width="11.42578125" style="1"/>
  </cols>
  <sheetData>
    <row r="1" spans="1:26">
      <c r="A1" s="83"/>
      <c r="B1" s="84"/>
      <c r="C1" s="84"/>
      <c r="D1" s="85"/>
      <c r="E1" s="84"/>
    </row>
    <row r="2" spans="1:26" ht="15.75">
      <c r="A2" s="197" t="s">
        <v>381</v>
      </c>
      <c r="B2" s="196"/>
      <c r="C2" s="196"/>
      <c r="D2" s="196"/>
      <c r="E2" s="196"/>
    </row>
    <row r="3" spans="1:26" ht="15.75">
      <c r="A3" s="196" t="s">
        <v>413</v>
      </c>
      <c r="B3" s="197"/>
      <c r="C3" s="197"/>
      <c r="D3" s="197"/>
      <c r="E3" s="197"/>
    </row>
    <row r="4" spans="1:26" ht="15.75">
      <c r="A4" s="9"/>
      <c r="B4" s="9"/>
      <c r="C4" s="9"/>
      <c r="D4" s="9"/>
      <c r="E4" s="9"/>
    </row>
    <row r="5" spans="1:26" ht="24">
      <c r="A5" s="86" t="s">
        <v>0</v>
      </c>
      <c r="B5" s="87" t="s">
        <v>1</v>
      </c>
      <c r="C5" s="12" t="s">
        <v>105</v>
      </c>
      <c r="D5" s="11" t="s">
        <v>346</v>
      </c>
      <c r="E5" s="88" t="s">
        <v>102</v>
      </c>
    </row>
    <row r="6" spans="1:26">
      <c r="A6" s="89">
        <v>5</v>
      </c>
      <c r="B6" s="90" t="s">
        <v>2</v>
      </c>
      <c r="C6" s="180">
        <v>26936359.649999999</v>
      </c>
      <c r="D6" s="91">
        <v>17282564.07</v>
      </c>
      <c r="E6" s="91">
        <v>9653795.5799999982</v>
      </c>
    </row>
    <row r="7" spans="1:26">
      <c r="A7" s="92"/>
      <c r="B7" s="93" t="s">
        <v>3</v>
      </c>
      <c r="C7" s="94">
        <v>10300722.65</v>
      </c>
      <c r="D7" s="178">
        <v>6489733.3300000019</v>
      </c>
      <c r="E7" s="95">
        <v>3810989.3199999984</v>
      </c>
    </row>
    <row r="8" spans="1:26" ht="12" customHeight="1">
      <c r="A8" s="96" t="s">
        <v>279</v>
      </c>
      <c r="B8" s="97" t="s">
        <v>280</v>
      </c>
      <c r="C8" s="21">
        <v>10300722.65</v>
      </c>
      <c r="D8" s="98">
        <v>6489733.3300000019</v>
      </c>
      <c r="E8" s="98">
        <v>3810989.3199999984</v>
      </c>
      <c r="Z8" s="2"/>
    </row>
    <row r="9" spans="1:26" ht="12" customHeight="1">
      <c r="A9" s="99">
        <v>53</v>
      </c>
      <c r="B9" s="100" t="s">
        <v>4</v>
      </c>
      <c r="C9" s="101">
        <v>6378797</v>
      </c>
      <c r="D9" s="179">
        <v>3108981.9000000004</v>
      </c>
      <c r="E9" s="95">
        <v>3269815.0999999996</v>
      </c>
      <c r="F9" s="3"/>
      <c r="G9" s="3"/>
      <c r="Z9" s="2"/>
    </row>
    <row r="10" spans="1:26" ht="14.25">
      <c r="A10" s="102" t="s">
        <v>136</v>
      </c>
      <c r="B10" s="56" t="s">
        <v>137</v>
      </c>
      <c r="C10" s="21">
        <v>201220</v>
      </c>
      <c r="D10" s="98">
        <v>41701.72</v>
      </c>
      <c r="E10" s="98">
        <v>159518.28</v>
      </c>
      <c r="H10" s="188"/>
      <c r="Z10" s="2"/>
    </row>
    <row r="11" spans="1:26" ht="14.25">
      <c r="A11" s="102" t="s">
        <v>138</v>
      </c>
      <c r="B11" s="103" t="s">
        <v>139</v>
      </c>
      <c r="C11" s="21">
        <v>142000</v>
      </c>
      <c r="D11" s="98">
        <v>60441.120000000003</v>
      </c>
      <c r="E11" s="98">
        <v>81558.880000000005</v>
      </c>
      <c r="G11" s="3"/>
      <c r="H11" s="188"/>
      <c r="Z11" s="2"/>
    </row>
    <row r="12" spans="1:26" ht="14.25">
      <c r="A12" s="102" t="s">
        <v>140</v>
      </c>
      <c r="B12" s="56" t="s">
        <v>141</v>
      </c>
      <c r="C12" s="21">
        <v>6204</v>
      </c>
      <c r="D12" s="98">
        <v>63.08</v>
      </c>
      <c r="E12" s="98">
        <v>6140.92</v>
      </c>
      <c r="H12" s="188"/>
      <c r="Z12" s="2"/>
    </row>
    <row r="13" spans="1:26">
      <c r="A13" s="102" t="s">
        <v>142</v>
      </c>
      <c r="B13" s="106" t="s">
        <v>143</v>
      </c>
      <c r="C13" s="21">
        <v>101250</v>
      </c>
      <c r="D13" s="98">
        <v>0</v>
      </c>
      <c r="E13" s="98">
        <v>101250</v>
      </c>
      <c r="Z13" s="2"/>
    </row>
    <row r="14" spans="1:26" ht="14.25">
      <c r="A14" s="133" t="s">
        <v>382</v>
      </c>
      <c r="B14" s="106" t="s">
        <v>347</v>
      </c>
      <c r="C14" s="21">
        <v>112.5</v>
      </c>
      <c r="D14" s="98">
        <v>112.5</v>
      </c>
      <c r="E14" s="98">
        <v>0</v>
      </c>
      <c r="H14" s="188"/>
      <c r="Z14" s="2"/>
    </row>
    <row r="15" spans="1:26" ht="14.25" customHeight="1">
      <c r="A15" s="102" t="s">
        <v>144</v>
      </c>
      <c r="B15" s="106" t="s">
        <v>286</v>
      </c>
      <c r="C15" s="21">
        <v>42648</v>
      </c>
      <c r="D15" s="98">
        <v>9340.4599999999991</v>
      </c>
      <c r="E15" s="98">
        <v>33307.54</v>
      </c>
      <c r="H15" s="188"/>
      <c r="Z15" s="2"/>
    </row>
    <row r="16" spans="1:26" ht="14.25">
      <c r="A16" s="102" t="s">
        <v>145</v>
      </c>
      <c r="B16" s="106" t="s">
        <v>146</v>
      </c>
      <c r="C16" s="21">
        <v>2477.0499999999997</v>
      </c>
      <c r="D16" s="98">
        <v>2477.0500000000002</v>
      </c>
      <c r="E16" s="98">
        <v>0</v>
      </c>
      <c r="H16" s="188"/>
      <c r="Z16" s="2"/>
    </row>
    <row r="17" spans="1:26" ht="14.25">
      <c r="A17" s="102" t="s">
        <v>147</v>
      </c>
      <c r="B17" s="106" t="s">
        <v>277</v>
      </c>
      <c r="C17" s="21">
        <v>834545</v>
      </c>
      <c r="D17" s="98">
        <v>378085.95</v>
      </c>
      <c r="E17" s="98">
        <v>456459.05</v>
      </c>
      <c r="H17" s="188"/>
      <c r="Z17" s="2"/>
    </row>
    <row r="18" spans="1:26" ht="14.25">
      <c r="A18" s="102" t="s">
        <v>148</v>
      </c>
      <c r="B18" s="106" t="s">
        <v>149</v>
      </c>
      <c r="C18" s="21">
        <v>443075</v>
      </c>
      <c r="D18" s="98">
        <v>178577.26</v>
      </c>
      <c r="E18" s="98">
        <v>264497.74</v>
      </c>
      <c r="H18" s="188"/>
      <c r="Z18" s="2"/>
    </row>
    <row r="19" spans="1:26" ht="14.25">
      <c r="A19" s="102" t="s">
        <v>150</v>
      </c>
      <c r="B19" s="106" t="s">
        <v>151</v>
      </c>
      <c r="C19" s="21">
        <v>164300</v>
      </c>
      <c r="D19" s="98">
        <v>66748.789999999994</v>
      </c>
      <c r="E19" s="98">
        <v>97551.21</v>
      </c>
      <c r="H19" s="188"/>
      <c r="Z19" s="2"/>
    </row>
    <row r="20" spans="1:26" ht="14.25">
      <c r="A20" s="102" t="s">
        <v>152</v>
      </c>
      <c r="B20" s="106" t="s">
        <v>153</v>
      </c>
      <c r="C20" s="21">
        <v>192388.89</v>
      </c>
      <c r="D20" s="98">
        <v>3540.63</v>
      </c>
      <c r="E20" s="98">
        <v>188848.26</v>
      </c>
      <c r="H20" s="188"/>
      <c r="Z20" s="2"/>
    </row>
    <row r="21" spans="1:26" ht="14.25">
      <c r="A21" s="102" t="s">
        <v>154</v>
      </c>
      <c r="B21" s="106" t="s">
        <v>155</v>
      </c>
      <c r="C21" s="21">
        <v>10669</v>
      </c>
      <c r="D21" s="98">
        <v>2032.23</v>
      </c>
      <c r="E21" s="98">
        <v>8636.77</v>
      </c>
      <c r="H21" s="188"/>
      <c r="Z21" s="2"/>
    </row>
    <row r="22" spans="1:26" ht="14.25">
      <c r="A22" s="102" t="s">
        <v>156</v>
      </c>
      <c r="B22" s="106" t="s">
        <v>157</v>
      </c>
      <c r="C22" s="21">
        <v>37800</v>
      </c>
      <c r="D22" s="98">
        <v>2466.14</v>
      </c>
      <c r="E22" s="98">
        <v>35333.86</v>
      </c>
      <c r="H22" s="188"/>
      <c r="Z22" s="2"/>
    </row>
    <row r="23" spans="1:26" ht="14.25">
      <c r="A23" s="102" t="s">
        <v>158</v>
      </c>
      <c r="B23" s="106" t="s">
        <v>159</v>
      </c>
      <c r="C23" s="21">
        <v>59164</v>
      </c>
      <c r="D23" s="98">
        <v>5525.39</v>
      </c>
      <c r="E23" s="98">
        <v>53638.61</v>
      </c>
      <c r="H23" s="188"/>
      <c r="Z23" s="2"/>
    </row>
    <row r="24" spans="1:26" ht="14.25">
      <c r="A24" s="102" t="s">
        <v>160</v>
      </c>
      <c r="B24" s="106" t="s">
        <v>161</v>
      </c>
      <c r="C24" s="21">
        <v>53579</v>
      </c>
      <c r="D24" s="98">
        <v>2116.4</v>
      </c>
      <c r="E24" s="98">
        <v>51462.6</v>
      </c>
      <c r="H24" s="188"/>
      <c r="Z24" s="2"/>
    </row>
    <row r="25" spans="1:26" ht="14.25">
      <c r="A25" s="102" t="s">
        <v>162</v>
      </c>
      <c r="B25" s="106" t="s">
        <v>163</v>
      </c>
      <c r="C25" s="21">
        <v>375.14</v>
      </c>
      <c r="D25" s="98">
        <v>375.14</v>
      </c>
      <c r="E25" s="98">
        <v>0</v>
      </c>
      <c r="H25" s="188"/>
      <c r="Z25" s="2"/>
    </row>
    <row r="26" spans="1:26" ht="14.25">
      <c r="A26" s="102" t="s">
        <v>164</v>
      </c>
      <c r="B26" s="106" t="s">
        <v>165</v>
      </c>
      <c r="C26" s="21">
        <v>120900</v>
      </c>
      <c r="D26" s="98">
        <v>69410.52</v>
      </c>
      <c r="E26" s="98">
        <v>51489.479999999996</v>
      </c>
      <c r="H26" s="188"/>
      <c r="Z26" s="2"/>
    </row>
    <row r="27" spans="1:26" ht="14.25">
      <c r="A27" s="102" t="s">
        <v>166</v>
      </c>
      <c r="B27" s="106" t="s">
        <v>167</v>
      </c>
      <c r="C27" s="21">
        <v>38325.75</v>
      </c>
      <c r="D27" s="98">
        <v>38325.75</v>
      </c>
      <c r="E27" s="98">
        <v>0</v>
      </c>
      <c r="H27" s="188"/>
      <c r="Z27" s="2"/>
    </row>
    <row r="28" spans="1:26" ht="14.25">
      <c r="A28" s="102" t="s">
        <v>168</v>
      </c>
      <c r="B28" s="106" t="s">
        <v>169</v>
      </c>
      <c r="C28" s="21">
        <v>107640</v>
      </c>
      <c r="D28" s="98">
        <v>36174.949999999997</v>
      </c>
      <c r="E28" s="98">
        <v>71465.05</v>
      </c>
      <c r="H28" s="188"/>
      <c r="Z28" s="2"/>
    </row>
    <row r="29" spans="1:26" ht="14.25">
      <c r="A29" s="102" t="s">
        <v>170</v>
      </c>
      <c r="B29" s="106" t="s">
        <v>171</v>
      </c>
      <c r="C29" s="21">
        <v>78921.77</v>
      </c>
      <c r="D29" s="98">
        <v>78921.77</v>
      </c>
      <c r="E29" s="98">
        <v>0</v>
      </c>
      <c r="H29" s="188"/>
      <c r="Z29" s="2"/>
    </row>
    <row r="30" spans="1:26" ht="14.25">
      <c r="A30" s="102" t="s">
        <v>348</v>
      </c>
      <c r="B30" s="106" t="s">
        <v>349</v>
      </c>
      <c r="C30" s="21">
        <v>15500</v>
      </c>
      <c r="D30" s="98">
        <v>15500</v>
      </c>
      <c r="E30" s="98">
        <v>0</v>
      </c>
      <c r="H30" s="188"/>
      <c r="Z30" s="2"/>
    </row>
    <row r="31" spans="1:26" ht="14.25">
      <c r="A31" s="102" t="s">
        <v>172</v>
      </c>
      <c r="B31" s="106" t="s">
        <v>287</v>
      </c>
      <c r="C31" s="21">
        <v>11700</v>
      </c>
      <c r="D31" s="98">
        <v>4854.01</v>
      </c>
      <c r="E31" s="98">
        <v>6845.99</v>
      </c>
      <c r="H31" s="188"/>
      <c r="Z31" s="2"/>
    </row>
    <row r="32" spans="1:26" ht="14.25">
      <c r="A32" s="102" t="s">
        <v>173</v>
      </c>
      <c r="B32" s="106" t="s">
        <v>174</v>
      </c>
      <c r="C32" s="21">
        <v>4203.3</v>
      </c>
      <c r="D32" s="98">
        <v>4203.3</v>
      </c>
      <c r="E32" s="98">
        <v>0</v>
      </c>
      <c r="H32" s="188"/>
      <c r="Z32" s="2"/>
    </row>
    <row r="33" spans="1:26" ht="14.25">
      <c r="A33" s="102" t="s">
        <v>175</v>
      </c>
      <c r="B33" s="106" t="s">
        <v>176</v>
      </c>
      <c r="C33" s="21">
        <v>959762.59</v>
      </c>
      <c r="D33" s="98">
        <v>66627.38</v>
      </c>
      <c r="E33" s="98">
        <v>893135.21</v>
      </c>
      <c r="H33" s="188"/>
      <c r="Z33" s="2"/>
    </row>
    <row r="34" spans="1:26" ht="14.25">
      <c r="A34" s="102" t="s">
        <v>177</v>
      </c>
      <c r="B34" s="21" t="s">
        <v>122</v>
      </c>
      <c r="C34" s="21">
        <v>70000</v>
      </c>
      <c r="D34" s="98">
        <v>0</v>
      </c>
      <c r="E34" s="98">
        <v>70000</v>
      </c>
      <c r="H34" s="188"/>
      <c r="Z34" s="2"/>
    </row>
    <row r="35" spans="1:26" ht="14.25">
      <c r="A35" s="102" t="s">
        <v>178</v>
      </c>
      <c r="B35" s="21" t="s">
        <v>123</v>
      </c>
      <c r="C35" s="21">
        <v>538800</v>
      </c>
      <c r="D35" s="98">
        <v>71995.73</v>
      </c>
      <c r="E35" s="98">
        <v>466804.27</v>
      </c>
      <c r="H35" s="188"/>
      <c r="Z35" s="2"/>
    </row>
    <row r="36" spans="1:26" ht="14.25">
      <c r="A36" s="102" t="s">
        <v>179</v>
      </c>
      <c r="B36" s="106" t="s">
        <v>180</v>
      </c>
      <c r="C36" s="21">
        <v>154680.74</v>
      </c>
      <c r="D36" s="98">
        <v>154680.74</v>
      </c>
      <c r="E36" s="98">
        <v>0</v>
      </c>
      <c r="H36" s="188"/>
      <c r="Z36" s="2"/>
    </row>
    <row r="37" spans="1:26" ht="14.25">
      <c r="A37" s="102" t="s">
        <v>181</v>
      </c>
      <c r="B37" s="106" t="s">
        <v>182</v>
      </c>
      <c r="C37" s="21">
        <v>101850</v>
      </c>
      <c r="D37" s="98">
        <v>61079.75</v>
      </c>
      <c r="E37" s="98">
        <v>40770.25</v>
      </c>
      <c r="F37" s="3"/>
      <c r="H37" s="188"/>
      <c r="I37" s="3"/>
      <c r="Z37" s="2"/>
    </row>
    <row r="38" spans="1:26">
      <c r="A38" s="102" t="s">
        <v>183</v>
      </c>
      <c r="B38" s="106" t="s">
        <v>184</v>
      </c>
      <c r="C38" s="21">
        <v>576</v>
      </c>
      <c r="D38" s="98">
        <v>0</v>
      </c>
      <c r="E38" s="98">
        <v>576</v>
      </c>
      <c r="Z38" s="2"/>
    </row>
    <row r="39" spans="1:26" ht="14.25">
      <c r="A39" s="102" t="s">
        <v>185</v>
      </c>
      <c r="B39" s="106" t="s">
        <v>186</v>
      </c>
      <c r="C39" s="21">
        <v>241631.22</v>
      </c>
      <c r="D39" s="98">
        <v>241631.22</v>
      </c>
      <c r="E39" s="98">
        <v>0</v>
      </c>
      <c r="G39" s="192"/>
      <c r="H39" s="188"/>
      <c r="Z39" s="2"/>
    </row>
    <row r="40" spans="1:26" ht="14.25">
      <c r="A40" s="102" t="s">
        <v>187</v>
      </c>
      <c r="B40" s="106" t="s">
        <v>188</v>
      </c>
      <c r="C40" s="21">
        <v>75894</v>
      </c>
      <c r="D40" s="98">
        <v>29688.19</v>
      </c>
      <c r="E40" s="98">
        <v>46205.81</v>
      </c>
      <c r="G40" s="192"/>
      <c r="H40" s="188"/>
      <c r="Z40" s="2"/>
    </row>
    <row r="41" spans="1:26" ht="14.25">
      <c r="A41" s="102" t="s">
        <v>189</v>
      </c>
      <c r="B41" s="106" t="s">
        <v>190</v>
      </c>
      <c r="C41" s="21">
        <v>206603.78</v>
      </c>
      <c r="D41" s="98">
        <v>206603.78</v>
      </c>
      <c r="E41" s="98">
        <v>0</v>
      </c>
      <c r="G41" s="192"/>
      <c r="H41" s="188"/>
      <c r="Z41" s="2"/>
    </row>
    <row r="42" spans="1:26" ht="14.25">
      <c r="A42" s="102" t="s">
        <v>191</v>
      </c>
      <c r="B42" s="106" t="s">
        <v>192</v>
      </c>
      <c r="C42" s="21">
        <v>53465.22</v>
      </c>
      <c r="D42" s="98">
        <v>50655.42</v>
      </c>
      <c r="E42" s="98">
        <v>2809.8000000000029</v>
      </c>
      <c r="G42" s="192"/>
      <c r="H42" s="188"/>
      <c r="Z42" s="2"/>
    </row>
    <row r="43" spans="1:26" ht="14.25">
      <c r="A43" s="102" t="s">
        <v>193</v>
      </c>
      <c r="B43" s="106" t="s">
        <v>61</v>
      </c>
      <c r="C43" s="21">
        <v>21913.05</v>
      </c>
      <c r="D43" s="98">
        <v>21913.05</v>
      </c>
      <c r="E43" s="98">
        <v>0</v>
      </c>
      <c r="G43" s="192"/>
      <c r="H43" s="188"/>
      <c r="Z43" s="2"/>
    </row>
    <row r="44" spans="1:26" ht="14.25">
      <c r="A44" s="102" t="s">
        <v>194</v>
      </c>
      <c r="B44" s="106" t="s">
        <v>195</v>
      </c>
      <c r="C44" s="21">
        <v>12414</v>
      </c>
      <c r="D44" s="98">
        <v>0</v>
      </c>
      <c r="E44" s="98">
        <v>12414</v>
      </c>
      <c r="G44" s="192"/>
      <c r="H44" s="188"/>
      <c r="Z44" s="2"/>
    </row>
    <row r="45" spans="1:26" ht="14.25">
      <c r="A45" s="102" t="s">
        <v>196</v>
      </c>
      <c r="B45" s="106" t="s">
        <v>197</v>
      </c>
      <c r="C45" s="21">
        <v>13193</v>
      </c>
      <c r="D45" s="98">
        <v>12930.6</v>
      </c>
      <c r="E45" s="98">
        <v>262.39999999999964</v>
      </c>
      <c r="G45" s="192"/>
      <c r="H45" s="188"/>
      <c r="Z45" s="2"/>
    </row>
    <row r="46" spans="1:26" ht="14.25">
      <c r="A46" s="102" t="s">
        <v>198</v>
      </c>
      <c r="B46" s="106" t="s">
        <v>199</v>
      </c>
      <c r="C46" s="21">
        <v>202169.44999999998</v>
      </c>
      <c r="D46" s="98">
        <v>202169.45</v>
      </c>
      <c r="E46" s="98">
        <v>0</v>
      </c>
      <c r="G46" s="192"/>
      <c r="H46" s="188"/>
      <c r="Z46" s="2"/>
    </row>
    <row r="47" spans="1:26" ht="14.25">
      <c r="A47" s="102" t="s">
        <v>200</v>
      </c>
      <c r="B47" s="106" t="s">
        <v>201</v>
      </c>
      <c r="C47" s="21">
        <v>469854.44999999995</v>
      </c>
      <c r="D47" s="98">
        <v>469854.45</v>
      </c>
      <c r="E47" s="98">
        <v>0</v>
      </c>
      <c r="G47" s="192"/>
      <c r="H47" s="188"/>
      <c r="Z47" s="2"/>
    </row>
    <row r="48" spans="1:26" ht="14.25">
      <c r="A48" s="102" t="s">
        <v>364</v>
      </c>
      <c r="B48" s="106" t="s">
        <v>244</v>
      </c>
      <c r="C48" s="21">
        <v>540</v>
      </c>
      <c r="D48" s="98">
        <v>0</v>
      </c>
      <c r="E48" s="98">
        <v>540</v>
      </c>
      <c r="G48" s="192"/>
      <c r="H48" s="188"/>
      <c r="Z48" s="2"/>
    </row>
    <row r="49" spans="1:26">
      <c r="A49" s="102" t="s">
        <v>202</v>
      </c>
      <c r="B49" s="106" t="s">
        <v>203</v>
      </c>
      <c r="C49" s="21">
        <v>138430</v>
      </c>
      <c r="D49" s="98">
        <v>70136.88</v>
      </c>
      <c r="E49" s="98">
        <v>68293.119999999995</v>
      </c>
      <c r="G49" s="192"/>
      <c r="Z49" s="2"/>
    </row>
    <row r="50" spans="1:26">
      <c r="A50" s="102" t="s">
        <v>204</v>
      </c>
      <c r="B50" s="106" t="s">
        <v>283</v>
      </c>
      <c r="C50" s="21">
        <v>448021.1</v>
      </c>
      <c r="D50" s="98">
        <v>448021.1</v>
      </c>
      <c r="E50" s="98">
        <v>0</v>
      </c>
      <c r="G50" s="192"/>
      <c r="Z50" s="2"/>
    </row>
    <row r="51" spans="1:26">
      <c r="A51" s="107">
        <v>56</v>
      </c>
      <c r="B51" s="108" t="s">
        <v>5</v>
      </c>
      <c r="C51" s="109">
        <v>8808271</v>
      </c>
      <c r="D51" s="110">
        <v>6976556.46</v>
      </c>
      <c r="E51" s="95">
        <v>1831714.54</v>
      </c>
      <c r="F51" s="3"/>
      <c r="G51" s="192"/>
    </row>
    <row r="52" spans="1:26">
      <c r="A52" s="111"/>
      <c r="B52" s="108" t="s">
        <v>6</v>
      </c>
      <c r="C52" s="21" t="s">
        <v>110</v>
      </c>
      <c r="D52" s="185"/>
      <c r="E52" s="98" t="s">
        <v>110</v>
      </c>
      <c r="G52" s="189"/>
    </row>
    <row r="53" spans="1:26">
      <c r="A53" s="111" t="s">
        <v>7</v>
      </c>
      <c r="B53" s="21" t="s">
        <v>8</v>
      </c>
      <c r="C53" s="21">
        <v>82154.350000000006</v>
      </c>
      <c r="D53" s="98">
        <v>31565.24</v>
      </c>
      <c r="E53" s="98">
        <v>50589.11</v>
      </c>
    </row>
    <row r="54" spans="1:26">
      <c r="A54" s="111" t="s">
        <v>354</v>
      </c>
      <c r="B54" s="21" t="s">
        <v>355</v>
      </c>
      <c r="C54" s="21">
        <v>237.65000000000003</v>
      </c>
      <c r="D54" s="98">
        <v>237.65</v>
      </c>
      <c r="E54" s="98">
        <v>0</v>
      </c>
    </row>
    <row r="55" spans="1:26">
      <c r="A55" s="111"/>
      <c r="B55" s="108" t="s">
        <v>9</v>
      </c>
      <c r="C55" s="21"/>
      <c r="D55" s="98"/>
      <c r="E55" s="98"/>
    </row>
    <row r="56" spans="1:26">
      <c r="A56" s="111" t="s">
        <v>10</v>
      </c>
      <c r="B56" s="21" t="s">
        <v>344</v>
      </c>
      <c r="C56" s="21">
        <v>8467059</v>
      </c>
      <c r="D56" s="98">
        <v>6933499.6100000003</v>
      </c>
      <c r="E56" s="98">
        <v>1533559.3899999997</v>
      </c>
    </row>
    <row r="57" spans="1:26">
      <c r="A57" s="102" t="s">
        <v>205</v>
      </c>
      <c r="B57" s="106" t="s">
        <v>206</v>
      </c>
      <c r="C57" s="21">
        <v>258820</v>
      </c>
      <c r="D57" s="98">
        <v>11253.96</v>
      </c>
      <c r="E57" s="98">
        <v>247566.04</v>
      </c>
    </row>
    <row r="58" spans="1:26">
      <c r="A58" s="107">
        <v>57</v>
      </c>
      <c r="B58" s="108" t="s">
        <v>12</v>
      </c>
      <c r="C58" s="110">
        <v>263741.90000000002</v>
      </c>
      <c r="D58" s="179">
        <v>61146.47</v>
      </c>
      <c r="E58" s="95">
        <v>202595.43000000002</v>
      </c>
      <c r="F58" s="3" t="e">
        <f>+#REF!+#REF!</f>
        <v>#REF!</v>
      </c>
    </row>
    <row r="59" spans="1:26">
      <c r="A59" s="111" t="s">
        <v>352</v>
      </c>
      <c r="B59" s="112" t="s">
        <v>353</v>
      </c>
      <c r="C59" s="21">
        <v>602.5</v>
      </c>
      <c r="D59" s="98">
        <v>602.5</v>
      </c>
      <c r="E59" s="98">
        <v>0</v>
      </c>
    </row>
    <row r="60" spans="1:26">
      <c r="A60" s="111" t="s">
        <v>13</v>
      </c>
      <c r="B60" s="112" t="s">
        <v>14</v>
      </c>
      <c r="C60" s="21">
        <v>202595.43</v>
      </c>
      <c r="D60" s="98">
        <v>0</v>
      </c>
      <c r="E60" s="98">
        <v>202595.43</v>
      </c>
      <c r="G60" s="3"/>
    </row>
    <row r="61" spans="1:26">
      <c r="A61" s="111" t="s">
        <v>331</v>
      </c>
      <c r="B61" s="113" t="s">
        <v>332</v>
      </c>
      <c r="C61" s="21">
        <v>17555.64</v>
      </c>
      <c r="D61" s="98">
        <v>17555.64</v>
      </c>
      <c r="E61" s="98">
        <v>0</v>
      </c>
      <c r="G61" s="3"/>
    </row>
    <row r="62" spans="1:26">
      <c r="A62" s="111" t="s">
        <v>119</v>
      </c>
      <c r="B62" s="113" t="s">
        <v>120</v>
      </c>
      <c r="C62" s="21">
        <v>35838.39</v>
      </c>
      <c r="D62" s="98">
        <v>35838.39</v>
      </c>
      <c r="E62" s="98">
        <v>0</v>
      </c>
      <c r="G62" s="3"/>
    </row>
    <row r="63" spans="1:26">
      <c r="A63" s="111" t="s">
        <v>402</v>
      </c>
      <c r="B63" s="113" t="s">
        <v>403</v>
      </c>
      <c r="C63" s="21">
        <v>7149.9400000000005</v>
      </c>
      <c r="D63" s="98">
        <v>7149.94</v>
      </c>
      <c r="E63" s="98">
        <v>0</v>
      </c>
      <c r="G63" s="3"/>
    </row>
    <row r="64" spans="1:26">
      <c r="A64" s="114">
        <v>58</v>
      </c>
      <c r="B64" s="115" t="s">
        <v>15</v>
      </c>
      <c r="C64" s="110">
        <v>1184827.1000000001</v>
      </c>
      <c r="D64" s="110">
        <v>646145.91</v>
      </c>
      <c r="E64" s="110">
        <v>538681.18999999994</v>
      </c>
    </row>
    <row r="65" spans="1:9" ht="14.25" customHeight="1">
      <c r="A65" s="116" t="s">
        <v>16</v>
      </c>
      <c r="B65" s="29" t="s">
        <v>17</v>
      </c>
      <c r="C65" s="21">
        <v>646145.91</v>
      </c>
      <c r="D65" s="98">
        <v>646145.91</v>
      </c>
      <c r="E65" s="98">
        <v>0</v>
      </c>
    </row>
    <row r="66" spans="1:9">
      <c r="A66" s="116" t="s">
        <v>18</v>
      </c>
      <c r="B66" s="29" t="s">
        <v>19</v>
      </c>
      <c r="C66" s="21">
        <v>58458.25</v>
      </c>
      <c r="D66" s="117">
        <v>0</v>
      </c>
      <c r="E66" s="98">
        <v>58458.25</v>
      </c>
    </row>
    <row r="67" spans="1:9" ht="15" customHeight="1">
      <c r="A67" s="118" t="s">
        <v>365</v>
      </c>
      <c r="B67" s="119" t="s">
        <v>366</v>
      </c>
      <c r="C67" s="21">
        <v>480222.94</v>
      </c>
      <c r="D67" s="121">
        <v>0</v>
      </c>
      <c r="E67" s="122">
        <v>480222.94</v>
      </c>
    </row>
    <row r="68" spans="1:9">
      <c r="A68" s="123"/>
      <c r="B68" s="124" t="s">
        <v>20</v>
      </c>
      <c r="C68" s="125">
        <v>26936359.649999999</v>
      </c>
      <c r="D68" s="126">
        <v>17282564.07</v>
      </c>
      <c r="E68" s="127">
        <v>9653795.5799999982</v>
      </c>
    </row>
    <row r="69" spans="1:9">
      <c r="A69" s="128">
        <v>6</v>
      </c>
      <c r="B69" s="129" t="s">
        <v>21</v>
      </c>
      <c r="C69" s="130">
        <v>64800188</v>
      </c>
      <c r="D69" s="131">
        <v>36564739.36999999</v>
      </c>
      <c r="E69" s="91">
        <v>28235448.63000001</v>
      </c>
    </row>
    <row r="70" spans="1:9">
      <c r="A70" s="132" t="s">
        <v>22</v>
      </c>
      <c r="B70" s="101" t="s">
        <v>23</v>
      </c>
      <c r="C70" s="109">
        <v>30233317</v>
      </c>
      <c r="D70" s="110">
        <v>23799220.399999995</v>
      </c>
      <c r="E70" s="95">
        <v>6434096.6000000052</v>
      </c>
    </row>
    <row r="71" spans="1:9">
      <c r="A71" s="133" t="s">
        <v>281</v>
      </c>
      <c r="B71" s="97" t="s">
        <v>280</v>
      </c>
      <c r="C71" s="21">
        <v>30233317</v>
      </c>
      <c r="D71" s="105">
        <v>23799220.399999995</v>
      </c>
      <c r="E71" s="98">
        <v>6434096.6000000052</v>
      </c>
    </row>
    <row r="72" spans="1:9">
      <c r="A72" s="132" t="s">
        <v>24</v>
      </c>
      <c r="B72" s="101" t="s">
        <v>25</v>
      </c>
      <c r="C72" s="109">
        <v>30906103</v>
      </c>
      <c r="D72" s="110">
        <v>12732733.959999999</v>
      </c>
      <c r="E72" s="95">
        <v>18173369.039999999</v>
      </c>
      <c r="F72" s="3">
        <f>+D72-12732733.96</f>
        <v>0</v>
      </c>
    </row>
    <row r="73" spans="1:9" ht="14.25">
      <c r="A73" s="133" t="s">
        <v>273</v>
      </c>
      <c r="B73" s="103" t="s">
        <v>274</v>
      </c>
      <c r="C73" s="21">
        <v>32558.66</v>
      </c>
      <c r="D73" s="117">
        <v>32558.66</v>
      </c>
      <c r="E73" s="98">
        <v>0</v>
      </c>
      <c r="F73" s="194">
        <f>+E73+E74+E83+E84+E95+E96</f>
        <v>0</v>
      </c>
      <c r="G73" s="193"/>
      <c r="H73" s="193"/>
      <c r="I73" s="190"/>
    </row>
    <row r="74" spans="1:9" ht="14.25">
      <c r="A74" s="133" t="s">
        <v>207</v>
      </c>
      <c r="B74" s="103" t="s">
        <v>137</v>
      </c>
      <c r="C74" s="21">
        <v>1295733.3999999999</v>
      </c>
      <c r="D74" s="117">
        <v>1295733.3999999999</v>
      </c>
      <c r="E74" s="98">
        <v>0</v>
      </c>
      <c r="F74" s="192"/>
      <c r="G74" s="193"/>
      <c r="H74" s="193"/>
      <c r="I74" s="190"/>
    </row>
    <row r="75" spans="1:9" ht="14.25">
      <c r="A75" s="133" t="s">
        <v>208</v>
      </c>
      <c r="B75" s="106" t="s">
        <v>139</v>
      </c>
      <c r="C75" s="21">
        <v>84000</v>
      </c>
      <c r="D75" s="117">
        <v>56072.74</v>
      </c>
      <c r="E75" s="98">
        <v>27927.260000000002</v>
      </c>
      <c r="F75" s="192"/>
      <c r="G75" s="193"/>
      <c r="H75" s="193"/>
      <c r="I75" s="190"/>
    </row>
    <row r="76" spans="1:9" ht="14.25">
      <c r="A76" s="133" t="s">
        <v>209</v>
      </c>
      <c r="B76" s="106" t="s">
        <v>141</v>
      </c>
      <c r="C76" s="21">
        <v>1500</v>
      </c>
      <c r="D76" s="117">
        <v>759.69</v>
      </c>
      <c r="E76" s="98">
        <v>740.31</v>
      </c>
      <c r="F76" s="192"/>
      <c r="G76" s="193"/>
      <c r="H76" s="193"/>
      <c r="I76" s="190"/>
    </row>
    <row r="77" spans="1:9">
      <c r="A77" s="133" t="s">
        <v>210</v>
      </c>
      <c r="B77" s="106" t="s">
        <v>143</v>
      </c>
      <c r="C77" s="21">
        <v>100191</v>
      </c>
      <c r="D77" s="117">
        <v>0</v>
      </c>
      <c r="E77" s="98">
        <v>100191</v>
      </c>
    </row>
    <row r="78" spans="1:9" ht="14.25">
      <c r="A78" s="133" t="s">
        <v>211</v>
      </c>
      <c r="B78" s="106" t="s">
        <v>286</v>
      </c>
      <c r="C78" s="21">
        <v>54100</v>
      </c>
      <c r="D78" s="117">
        <v>599.80999999999995</v>
      </c>
      <c r="E78" s="98">
        <v>53500.19</v>
      </c>
      <c r="F78" s="192"/>
      <c r="G78" s="193"/>
      <c r="H78" s="193"/>
      <c r="I78" s="190"/>
    </row>
    <row r="79" spans="1:9" ht="14.25">
      <c r="A79" s="133" t="s">
        <v>212</v>
      </c>
      <c r="B79" s="106" t="s">
        <v>277</v>
      </c>
      <c r="C79" s="21">
        <v>97000</v>
      </c>
      <c r="D79" s="117">
        <v>5797.3</v>
      </c>
      <c r="E79" s="98">
        <v>91202.7</v>
      </c>
      <c r="F79" s="192"/>
      <c r="G79" s="193"/>
      <c r="H79" s="193"/>
      <c r="I79" s="190"/>
    </row>
    <row r="80" spans="1:9" ht="14.25">
      <c r="A80" s="133" t="s">
        <v>213</v>
      </c>
      <c r="B80" s="106" t="s">
        <v>149</v>
      </c>
      <c r="C80" s="21">
        <v>3109868.73</v>
      </c>
      <c r="D80" s="117">
        <v>2168055.0499999998</v>
      </c>
      <c r="E80" s="98">
        <v>941813.68000000017</v>
      </c>
      <c r="F80" s="192"/>
      <c r="G80" s="193"/>
      <c r="H80" s="193"/>
      <c r="I80" s="190"/>
    </row>
    <row r="81" spans="1:9" ht="14.25">
      <c r="A81" s="133" t="s">
        <v>214</v>
      </c>
      <c r="B81" s="106" t="s">
        <v>151</v>
      </c>
      <c r="C81" s="21">
        <v>291500</v>
      </c>
      <c r="D81" s="117">
        <v>182982.42</v>
      </c>
      <c r="E81" s="98">
        <v>108517.57999999999</v>
      </c>
      <c r="F81" s="192"/>
      <c r="G81" s="193"/>
      <c r="H81" s="193"/>
      <c r="I81" s="190"/>
    </row>
    <row r="82" spans="1:9" ht="14.25">
      <c r="A82" s="133" t="s">
        <v>215</v>
      </c>
      <c r="B82" s="106" t="s">
        <v>153</v>
      </c>
      <c r="C82" s="21">
        <v>3023967.93</v>
      </c>
      <c r="D82" s="117">
        <v>2540839.4700000002</v>
      </c>
      <c r="E82" s="98">
        <v>483128.45999999996</v>
      </c>
      <c r="F82" s="192"/>
      <c r="G82" s="193"/>
      <c r="H82" s="193"/>
      <c r="I82" s="190"/>
    </row>
    <row r="83" spans="1:9" ht="14.25">
      <c r="A83" s="133" t="s">
        <v>216</v>
      </c>
      <c r="B83" s="106" t="s">
        <v>155</v>
      </c>
      <c r="C83" s="21">
        <v>2806.72</v>
      </c>
      <c r="D83" s="117">
        <v>2806.72</v>
      </c>
      <c r="E83" s="98">
        <v>0</v>
      </c>
      <c r="F83" s="192"/>
      <c r="G83" s="193"/>
      <c r="H83" s="193"/>
      <c r="I83" s="190"/>
    </row>
    <row r="84" spans="1:9" ht="14.25">
      <c r="A84" s="133" t="s">
        <v>217</v>
      </c>
      <c r="B84" s="106" t="s">
        <v>218</v>
      </c>
      <c r="C84" s="21">
        <v>9532.16</v>
      </c>
      <c r="D84" s="117">
        <v>9532.16</v>
      </c>
      <c r="E84" s="98">
        <v>0</v>
      </c>
      <c r="F84" s="192"/>
      <c r="G84" s="193"/>
      <c r="H84" s="193"/>
      <c r="I84" s="190"/>
    </row>
    <row r="85" spans="1:9" ht="14.25">
      <c r="A85" s="133" t="s">
        <v>275</v>
      </c>
      <c r="B85" s="106" t="s">
        <v>276</v>
      </c>
      <c r="C85" s="21">
        <v>661.42</v>
      </c>
      <c r="D85" s="117">
        <v>661.42</v>
      </c>
      <c r="E85" s="98">
        <v>0</v>
      </c>
      <c r="F85" s="192"/>
      <c r="G85" s="193"/>
      <c r="H85" s="193"/>
      <c r="I85" s="190"/>
    </row>
    <row r="86" spans="1:9" ht="14.25">
      <c r="A86" s="133" t="s">
        <v>219</v>
      </c>
      <c r="B86" s="106" t="s">
        <v>220</v>
      </c>
      <c r="C86" s="21">
        <v>410.67</v>
      </c>
      <c r="D86" s="117">
        <v>410.67</v>
      </c>
      <c r="E86" s="98">
        <v>0</v>
      </c>
      <c r="F86" s="192"/>
      <c r="G86" s="193"/>
      <c r="H86" s="193"/>
      <c r="I86" s="190"/>
    </row>
    <row r="87" spans="1:9" ht="14.25">
      <c r="A87" s="133" t="s">
        <v>221</v>
      </c>
      <c r="B87" s="106" t="s">
        <v>165</v>
      </c>
      <c r="C87" s="21">
        <v>425748</v>
      </c>
      <c r="D87" s="117">
        <v>408612.44</v>
      </c>
      <c r="E87" s="98">
        <v>17135.559999999998</v>
      </c>
      <c r="F87" s="192"/>
      <c r="G87" s="193"/>
      <c r="H87" s="193"/>
      <c r="I87" s="190"/>
    </row>
    <row r="88" spans="1:9" ht="14.25">
      <c r="A88" s="133" t="s">
        <v>222</v>
      </c>
      <c r="B88" s="106" t="s">
        <v>167</v>
      </c>
      <c r="C88" s="21">
        <v>19050</v>
      </c>
      <c r="D88" s="117">
        <v>15754.1</v>
      </c>
      <c r="E88" s="98">
        <v>3295.8999999999996</v>
      </c>
      <c r="F88" s="192"/>
      <c r="G88" s="193"/>
      <c r="H88" s="193"/>
      <c r="I88" s="190"/>
    </row>
    <row r="89" spans="1:9" ht="14.25">
      <c r="A89" s="133" t="s">
        <v>223</v>
      </c>
      <c r="B89" s="106" t="s">
        <v>169</v>
      </c>
      <c r="C89" s="21">
        <v>386360</v>
      </c>
      <c r="D89" s="117">
        <v>353553.23</v>
      </c>
      <c r="E89" s="98">
        <v>32806.770000000019</v>
      </c>
      <c r="F89" s="192"/>
      <c r="G89" s="193"/>
      <c r="H89" s="193"/>
      <c r="I89" s="190"/>
    </row>
    <row r="90" spans="1:9" ht="14.25">
      <c r="A90" s="133" t="s">
        <v>224</v>
      </c>
      <c r="B90" s="106" t="s">
        <v>171</v>
      </c>
      <c r="C90" s="21">
        <v>890000</v>
      </c>
      <c r="D90" s="117">
        <v>676590.27</v>
      </c>
      <c r="E90" s="98">
        <v>213409.72999999998</v>
      </c>
      <c r="F90" s="192"/>
      <c r="G90" s="193"/>
      <c r="H90" s="193"/>
      <c r="I90" s="190"/>
    </row>
    <row r="91" spans="1:9" ht="14.25">
      <c r="A91" s="133" t="s">
        <v>225</v>
      </c>
      <c r="B91" s="106" t="s">
        <v>226</v>
      </c>
      <c r="C91" s="21">
        <v>265.07</v>
      </c>
      <c r="D91" s="117">
        <v>265.07</v>
      </c>
      <c r="E91" s="98">
        <v>0</v>
      </c>
      <c r="F91" s="192"/>
      <c r="G91" s="193"/>
      <c r="H91" s="193"/>
      <c r="I91" s="190"/>
    </row>
    <row r="92" spans="1:9" ht="14.25">
      <c r="A92" s="133" t="s">
        <v>227</v>
      </c>
      <c r="B92" s="106" t="s">
        <v>228</v>
      </c>
      <c r="C92" s="21">
        <v>9867134.2400000002</v>
      </c>
      <c r="D92" s="117">
        <v>1281628.67</v>
      </c>
      <c r="E92" s="98">
        <v>8585505.5700000003</v>
      </c>
      <c r="F92" s="192"/>
      <c r="G92" s="193"/>
      <c r="H92" s="193"/>
      <c r="I92" s="190"/>
    </row>
    <row r="93" spans="1:9" ht="14.25">
      <c r="A93" s="133" t="s">
        <v>229</v>
      </c>
      <c r="B93" s="106" t="s">
        <v>278</v>
      </c>
      <c r="C93" s="21">
        <v>306077.76</v>
      </c>
      <c r="D93" s="117">
        <v>73441.67</v>
      </c>
      <c r="E93" s="98">
        <v>232636.09000000003</v>
      </c>
      <c r="F93" s="192"/>
      <c r="G93" s="193"/>
      <c r="H93" s="193"/>
      <c r="I93" s="190"/>
    </row>
    <row r="94" spans="1:9" ht="14.25">
      <c r="A94" s="133" t="s">
        <v>230</v>
      </c>
      <c r="B94" s="106" t="s">
        <v>174</v>
      </c>
      <c r="C94" s="21">
        <v>115996</v>
      </c>
      <c r="D94" s="117">
        <v>71683.8</v>
      </c>
      <c r="E94" s="98">
        <v>44312.2</v>
      </c>
      <c r="F94" s="192"/>
      <c r="G94" s="193"/>
      <c r="H94" s="193"/>
      <c r="I94" s="190"/>
    </row>
    <row r="95" spans="1:9" ht="14.25">
      <c r="A95" s="133" t="s">
        <v>231</v>
      </c>
      <c r="B95" s="106" t="s">
        <v>176</v>
      </c>
      <c r="C95" s="21">
        <v>133629.5</v>
      </c>
      <c r="D95" s="117">
        <v>133629.5</v>
      </c>
      <c r="E95" s="98">
        <v>0</v>
      </c>
      <c r="F95" s="192"/>
      <c r="G95" s="193"/>
      <c r="H95" s="193"/>
      <c r="I95" s="190"/>
    </row>
    <row r="96" spans="1:9" ht="14.25">
      <c r="A96" s="133" t="s">
        <v>232</v>
      </c>
      <c r="B96" s="21" t="s">
        <v>123</v>
      </c>
      <c r="C96" s="21">
        <v>48046.240000000005</v>
      </c>
      <c r="D96" s="117">
        <v>48046.239999999998</v>
      </c>
      <c r="E96" s="98">
        <v>0</v>
      </c>
      <c r="F96" s="192"/>
      <c r="G96" s="193"/>
      <c r="H96" s="193"/>
      <c r="I96" s="190"/>
    </row>
    <row r="97" spans="1:9" ht="14.25">
      <c r="A97" s="133" t="s">
        <v>234</v>
      </c>
      <c r="B97" s="106" t="s">
        <v>235</v>
      </c>
      <c r="C97" s="21">
        <v>30000</v>
      </c>
      <c r="D97" s="117">
        <v>0</v>
      </c>
      <c r="E97" s="98">
        <v>30000</v>
      </c>
      <c r="F97" s="192"/>
      <c r="G97" s="193"/>
      <c r="H97" s="193"/>
      <c r="I97" s="190"/>
    </row>
    <row r="98" spans="1:9" ht="14.25">
      <c r="A98" s="133" t="s">
        <v>288</v>
      </c>
      <c r="B98" s="106" t="s">
        <v>289</v>
      </c>
      <c r="C98" s="21">
        <v>52295</v>
      </c>
      <c r="D98" s="117">
        <v>5176.04</v>
      </c>
      <c r="E98" s="98">
        <v>47118.96</v>
      </c>
      <c r="F98" s="192"/>
      <c r="G98" s="193"/>
      <c r="H98" s="193"/>
      <c r="I98" s="190"/>
    </row>
    <row r="99" spans="1:9" ht="14.25">
      <c r="A99" s="133" t="s">
        <v>236</v>
      </c>
      <c r="B99" s="106" t="s">
        <v>182</v>
      </c>
      <c r="C99" s="21">
        <v>23086</v>
      </c>
      <c r="D99" s="117">
        <v>14265.75</v>
      </c>
      <c r="E99" s="98">
        <v>8820.25</v>
      </c>
      <c r="F99" s="192"/>
      <c r="G99" s="193"/>
      <c r="H99" s="193"/>
      <c r="I99" s="190"/>
    </row>
    <row r="100" spans="1:9" ht="14.25">
      <c r="A100" s="133" t="s">
        <v>237</v>
      </c>
      <c r="B100" s="106" t="s">
        <v>186</v>
      </c>
      <c r="C100" s="21">
        <v>873734</v>
      </c>
      <c r="D100" s="117">
        <v>234460.76</v>
      </c>
      <c r="E100" s="98">
        <v>639273.24</v>
      </c>
      <c r="F100" s="192"/>
      <c r="G100" s="193"/>
      <c r="H100" s="193"/>
      <c r="I100" s="190"/>
    </row>
    <row r="101" spans="1:9" ht="14.25">
      <c r="A101" s="133" t="s">
        <v>238</v>
      </c>
      <c r="B101" s="106" t="s">
        <v>188</v>
      </c>
      <c r="C101" s="21">
        <v>687258</v>
      </c>
      <c r="D101" s="117">
        <v>228309.15</v>
      </c>
      <c r="E101" s="98">
        <v>458948.85</v>
      </c>
      <c r="F101" s="192"/>
      <c r="G101" s="193"/>
      <c r="H101" s="193"/>
      <c r="I101" s="190"/>
    </row>
    <row r="102" spans="1:9" ht="14.25">
      <c r="A102" s="133" t="s">
        <v>239</v>
      </c>
      <c r="B102" s="106" t="s">
        <v>190</v>
      </c>
      <c r="C102" s="21">
        <v>98635.82</v>
      </c>
      <c r="D102" s="117">
        <v>98635.82</v>
      </c>
      <c r="E102" s="98">
        <v>0</v>
      </c>
      <c r="F102" s="194">
        <f>+E102+E110</f>
        <v>0</v>
      </c>
      <c r="G102" s="193"/>
      <c r="H102" s="193"/>
      <c r="I102" s="190"/>
    </row>
    <row r="103" spans="1:9" ht="14.25">
      <c r="A103" s="133" t="s">
        <v>240</v>
      </c>
      <c r="B103" s="106" t="s">
        <v>192</v>
      </c>
      <c r="C103" s="21">
        <v>36902</v>
      </c>
      <c r="D103" s="117">
        <v>16010.56</v>
      </c>
      <c r="E103" s="98">
        <v>20891.440000000002</v>
      </c>
      <c r="F103" s="192"/>
      <c r="G103" s="193"/>
      <c r="H103" s="193"/>
      <c r="I103" s="190"/>
    </row>
    <row r="104" spans="1:9" ht="14.25">
      <c r="A104" s="133" t="s">
        <v>241</v>
      </c>
      <c r="B104" s="106" t="s">
        <v>61</v>
      </c>
      <c r="C104" s="21">
        <v>213400</v>
      </c>
      <c r="D104" s="117">
        <v>16644.54</v>
      </c>
      <c r="E104" s="98">
        <v>196755.46</v>
      </c>
      <c r="F104" s="192"/>
      <c r="G104" s="193"/>
      <c r="H104" s="193"/>
      <c r="I104" s="190"/>
    </row>
    <row r="105" spans="1:9" ht="14.25">
      <c r="A105" s="133" t="s">
        <v>377</v>
      </c>
      <c r="B105" s="106" t="s">
        <v>269</v>
      </c>
      <c r="C105" s="21">
        <v>1500</v>
      </c>
      <c r="D105" s="117">
        <v>0</v>
      </c>
      <c r="E105" s="98">
        <v>1500</v>
      </c>
      <c r="F105" s="192"/>
      <c r="G105" s="193"/>
      <c r="H105" s="193"/>
      <c r="I105" s="190"/>
    </row>
    <row r="106" spans="1:9" ht="14.25">
      <c r="A106" s="102" t="s">
        <v>290</v>
      </c>
      <c r="B106" s="106" t="s">
        <v>197</v>
      </c>
      <c r="C106" s="21">
        <v>0</v>
      </c>
      <c r="D106" s="117">
        <v>0</v>
      </c>
      <c r="E106" s="98">
        <v>0</v>
      </c>
      <c r="F106" s="192"/>
      <c r="G106" s="193"/>
      <c r="H106" s="193"/>
      <c r="I106" s="190"/>
    </row>
    <row r="107" spans="1:9" ht="14.25">
      <c r="A107" s="133" t="s">
        <v>242</v>
      </c>
      <c r="B107" s="106" t="s">
        <v>199</v>
      </c>
      <c r="C107" s="21">
        <v>223038</v>
      </c>
      <c r="D107" s="117">
        <v>101371.24</v>
      </c>
      <c r="E107" s="98">
        <v>121666.76</v>
      </c>
      <c r="F107" s="192"/>
      <c r="G107" s="193"/>
      <c r="H107" s="193"/>
      <c r="I107" s="190"/>
    </row>
    <row r="108" spans="1:9">
      <c r="A108" s="133" t="s">
        <v>243</v>
      </c>
      <c r="B108" s="106" t="s">
        <v>201</v>
      </c>
      <c r="C108" s="21">
        <v>3503239</v>
      </c>
      <c r="D108" s="117">
        <v>1235278.67</v>
      </c>
      <c r="E108" s="98">
        <v>2267960.33</v>
      </c>
    </row>
    <row r="109" spans="1:9">
      <c r="A109" s="133" t="s">
        <v>245</v>
      </c>
      <c r="B109" s="106" t="s">
        <v>203</v>
      </c>
      <c r="C109" s="21">
        <v>432250</v>
      </c>
      <c r="D109" s="117">
        <v>238843.62</v>
      </c>
      <c r="E109" s="98">
        <v>193406.38</v>
      </c>
      <c r="H109" s="189"/>
    </row>
    <row r="110" spans="1:9">
      <c r="A110" s="133" t="s">
        <v>246</v>
      </c>
      <c r="B110" s="106" t="s">
        <v>284</v>
      </c>
      <c r="C110" s="21">
        <v>1183723.31</v>
      </c>
      <c r="D110" s="117">
        <v>1183723.31</v>
      </c>
      <c r="E110" s="98">
        <v>0</v>
      </c>
      <c r="H110" s="189"/>
    </row>
    <row r="111" spans="1:9">
      <c r="A111" s="133" t="s">
        <v>247</v>
      </c>
      <c r="B111" s="106" t="s">
        <v>248</v>
      </c>
      <c r="C111" s="21">
        <v>3250904.37</v>
      </c>
      <c r="D111" s="117">
        <v>0</v>
      </c>
      <c r="E111" s="98">
        <v>3250904.37</v>
      </c>
    </row>
    <row r="112" spans="1:9">
      <c r="A112" s="132" t="s">
        <v>26</v>
      </c>
      <c r="B112" s="101" t="s">
        <v>27</v>
      </c>
      <c r="C112" s="109">
        <v>3660768</v>
      </c>
      <c r="D112" s="110">
        <v>32785.01</v>
      </c>
      <c r="E112" s="98">
        <v>3627982.99</v>
      </c>
    </row>
    <row r="113" spans="1:7">
      <c r="A113" s="133" t="s">
        <v>356</v>
      </c>
      <c r="B113" s="21" t="s">
        <v>353</v>
      </c>
      <c r="C113" s="21">
        <v>222.75</v>
      </c>
      <c r="D113" s="105">
        <v>222.75</v>
      </c>
      <c r="E113" s="98">
        <v>0</v>
      </c>
    </row>
    <row r="114" spans="1:7">
      <c r="A114" s="133" t="s">
        <v>357</v>
      </c>
      <c r="B114" s="21" t="s">
        <v>358</v>
      </c>
      <c r="C114" s="21">
        <v>32309.25</v>
      </c>
      <c r="D114" s="21">
        <v>32309.25</v>
      </c>
      <c r="E114" s="98">
        <v>0</v>
      </c>
      <c r="F114" s="3">
        <f>+E114+E116</f>
        <v>0</v>
      </c>
    </row>
    <row r="115" spans="1:7">
      <c r="A115" s="133" t="s">
        <v>28</v>
      </c>
      <c r="B115" s="21" t="s">
        <v>14</v>
      </c>
      <c r="C115" s="21">
        <v>3627982.99</v>
      </c>
      <c r="D115" s="21">
        <v>0</v>
      </c>
      <c r="E115" s="98">
        <v>3627982.99</v>
      </c>
    </row>
    <row r="116" spans="1:7">
      <c r="A116" s="133" t="s">
        <v>359</v>
      </c>
      <c r="B116" s="21" t="s">
        <v>360</v>
      </c>
      <c r="C116" s="21">
        <v>253.01</v>
      </c>
      <c r="D116" s="21">
        <v>253.01</v>
      </c>
      <c r="E116" s="98">
        <v>0</v>
      </c>
    </row>
    <row r="117" spans="1:7">
      <c r="A117" s="92">
        <v>7</v>
      </c>
      <c r="B117" s="108" t="s">
        <v>29</v>
      </c>
      <c r="C117" s="109">
        <v>79227207.089999989</v>
      </c>
      <c r="D117" s="110">
        <v>34573117.920000009</v>
      </c>
      <c r="E117" s="95">
        <v>44654089.169999979</v>
      </c>
    </row>
    <row r="118" spans="1:7">
      <c r="A118" s="92">
        <v>71</v>
      </c>
      <c r="B118" s="101" t="s">
        <v>30</v>
      </c>
      <c r="C118" s="109">
        <v>7469596.0899999999</v>
      </c>
      <c r="D118" s="110">
        <v>3119961.1400000011</v>
      </c>
      <c r="E118" s="95">
        <v>4349634.9499999993</v>
      </c>
    </row>
    <row r="119" spans="1:7">
      <c r="A119" s="134" t="s">
        <v>282</v>
      </c>
      <c r="B119" s="21" t="s">
        <v>280</v>
      </c>
      <c r="C119" s="21">
        <v>7469596.0899999999</v>
      </c>
      <c r="D119" s="105">
        <v>3119961.1400000011</v>
      </c>
      <c r="E119" s="98">
        <v>4349634.9499999993</v>
      </c>
    </row>
    <row r="120" spans="1:7">
      <c r="A120" s="92">
        <v>73</v>
      </c>
      <c r="B120" s="101" t="s">
        <v>31</v>
      </c>
      <c r="C120" s="109">
        <v>9648570</v>
      </c>
      <c r="D120" s="110">
        <v>4133596.7699999996</v>
      </c>
      <c r="E120" s="95">
        <v>5514973.2300000004</v>
      </c>
    </row>
    <row r="121" spans="1:7" ht="14.25">
      <c r="A121" s="102" t="s">
        <v>249</v>
      </c>
      <c r="B121" s="56" t="s">
        <v>137</v>
      </c>
      <c r="C121" s="21">
        <v>63283</v>
      </c>
      <c r="D121" s="21">
        <v>5501.57</v>
      </c>
      <c r="E121" s="98">
        <v>57781.43</v>
      </c>
      <c r="F121" s="190"/>
      <c r="G121" s="191"/>
    </row>
    <row r="122" spans="1:7" ht="14.25">
      <c r="A122" s="102" t="s">
        <v>250</v>
      </c>
      <c r="B122" s="103" t="s">
        <v>139</v>
      </c>
      <c r="C122" s="21">
        <v>26224</v>
      </c>
      <c r="D122" s="21">
        <v>4940.32</v>
      </c>
      <c r="E122" s="98">
        <v>21283.68</v>
      </c>
      <c r="F122" s="190"/>
      <c r="G122" s="191"/>
    </row>
    <row r="123" spans="1:7" ht="14.25">
      <c r="A123" s="102" t="s">
        <v>251</v>
      </c>
      <c r="B123" s="56" t="s">
        <v>141</v>
      </c>
      <c r="C123" s="21">
        <v>6048</v>
      </c>
      <c r="D123" s="21">
        <v>1.1599999999999999</v>
      </c>
      <c r="E123" s="98">
        <v>6046.84</v>
      </c>
      <c r="F123" s="190"/>
      <c r="G123" s="191"/>
    </row>
    <row r="124" spans="1:7">
      <c r="A124" s="102" t="s">
        <v>252</v>
      </c>
      <c r="B124" s="106" t="s">
        <v>143</v>
      </c>
      <c r="C124" s="21">
        <v>32400</v>
      </c>
      <c r="D124" s="21">
        <v>0</v>
      </c>
      <c r="E124" s="98">
        <v>32400</v>
      </c>
    </row>
    <row r="125" spans="1:7" ht="14.25">
      <c r="A125" s="102" t="s">
        <v>405</v>
      </c>
      <c r="B125" s="106" t="s">
        <v>146</v>
      </c>
      <c r="C125" s="21">
        <v>1352.8200000000002</v>
      </c>
      <c r="D125" s="21">
        <v>1352.82</v>
      </c>
      <c r="E125" s="98">
        <v>0</v>
      </c>
      <c r="F125" s="190"/>
      <c r="G125" s="191"/>
    </row>
    <row r="126" spans="1:7" ht="14.25">
      <c r="A126" s="102" t="s">
        <v>253</v>
      </c>
      <c r="B126" s="106" t="s">
        <v>277</v>
      </c>
      <c r="C126" s="21">
        <v>50000</v>
      </c>
      <c r="D126" s="21">
        <v>10583.5</v>
      </c>
      <c r="E126" s="98">
        <v>39416.5</v>
      </c>
      <c r="F126" s="190"/>
      <c r="G126" s="191"/>
    </row>
    <row r="127" spans="1:7" ht="14.25">
      <c r="A127" s="102" t="s">
        <v>254</v>
      </c>
      <c r="B127" s="106" t="s">
        <v>149</v>
      </c>
      <c r="C127" s="21">
        <v>40756.660000000003</v>
      </c>
      <c r="D127" s="21">
        <v>40756.660000000003</v>
      </c>
      <c r="E127" s="98">
        <v>0</v>
      </c>
      <c r="F127" s="190"/>
      <c r="G127" s="191"/>
    </row>
    <row r="128" spans="1:7" ht="14.25">
      <c r="A128" s="102" t="s">
        <v>255</v>
      </c>
      <c r="B128" s="106" t="s">
        <v>151</v>
      </c>
      <c r="C128" s="21">
        <v>74200</v>
      </c>
      <c r="D128" s="21">
        <v>13613.47</v>
      </c>
      <c r="E128" s="98">
        <v>60586.53</v>
      </c>
      <c r="F128" s="190"/>
      <c r="G128" s="191"/>
    </row>
    <row r="129" spans="1:7" ht="14.25">
      <c r="A129" s="102" t="s">
        <v>256</v>
      </c>
      <c r="B129" s="106" t="s">
        <v>153</v>
      </c>
      <c r="C129" s="21">
        <v>243899.22999999998</v>
      </c>
      <c r="D129" s="21">
        <v>6096.24</v>
      </c>
      <c r="E129" s="98">
        <v>237802.99</v>
      </c>
      <c r="F129" s="190"/>
      <c r="G129" s="191"/>
    </row>
    <row r="130" spans="1:7" ht="14.25">
      <c r="A130" s="102" t="s">
        <v>257</v>
      </c>
      <c r="B130" s="106" t="s">
        <v>155</v>
      </c>
      <c r="C130" s="21">
        <v>1080</v>
      </c>
      <c r="D130" s="21">
        <v>414</v>
      </c>
      <c r="E130" s="98">
        <v>666</v>
      </c>
      <c r="F130" s="190"/>
      <c r="G130" s="191"/>
    </row>
    <row r="131" spans="1:7" ht="14.25">
      <c r="A131" s="102" t="s">
        <v>258</v>
      </c>
      <c r="B131" s="106" t="s">
        <v>157</v>
      </c>
      <c r="C131" s="21">
        <v>6300</v>
      </c>
      <c r="D131" s="21">
        <v>512.76</v>
      </c>
      <c r="E131" s="98">
        <v>5787.24</v>
      </c>
      <c r="F131" s="190"/>
      <c r="G131" s="191"/>
    </row>
    <row r="132" spans="1:7" ht="14.25">
      <c r="A132" s="102" t="s">
        <v>259</v>
      </c>
      <c r="B132" s="106" t="s">
        <v>159</v>
      </c>
      <c r="C132" s="21">
        <v>20624</v>
      </c>
      <c r="D132" s="21">
        <v>20624</v>
      </c>
      <c r="E132" s="98">
        <v>0</v>
      </c>
      <c r="F132" s="190"/>
      <c r="G132" s="191"/>
    </row>
    <row r="133" spans="1:7">
      <c r="A133" s="102" t="s">
        <v>260</v>
      </c>
      <c r="B133" s="106" t="s">
        <v>161</v>
      </c>
      <c r="C133" s="21">
        <v>7290</v>
      </c>
      <c r="D133" s="21">
        <v>0</v>
      </c>
      <c r="E133" s="98">
        <v>7290</v>
      </c>
    </row>
    <row r="134" spans="1:7" ht="14.25">
      <c r="A134" s="135" t="s">
        <v>367</v>
      </c>
      <c r="B134" s="106" t="s">
        <v>369</v>
      </c>
      <c r="C134" s="21">
        <v>54600</v>
      </c>
      <c r="D134" s="21">
        <v>6105.55</v>
      </c>
      <c r="E134" s="98">
        <v>48494.45</v>
      </c>
      <c r="F134" s="190"/>
      <c r="G134" s="191"/>
    </row>
    <row r="135" spans="1:7" ht="14.25">
      <c r="A135" s="133" t="s">
        <v>406</v>
      </c>
      <c r="B135" s="106" t="s">
        <v>167</v>
      </c>
      <c r="C135" s="21">
        <v>238.07</v>
      </c>
      <c r="D135" s="21">
        <v>238.07</v>
      </c>
      <c r="E135" s="98">
        <v>0</v>
      </c>
      <c r="F135" s="190"/>
      <c r="G135" s="191"/>
    </row>
    <row r="136" spans="1:7" ht="14.25">
      <c r="A136" s="135" t="s">
        <v>368</v>
      </c>
      <c r="B136" s="106" t="s">
        <v>169</v>
      </c>
      <c r="C136" s="21">
        <v>20200</v>
      </c>
      <c r="D136" s="21">
        <v>4217.2299999999996</v>
      </c>
      <c r="E136" s="98">
        <v>15982.77</v>
      </c>
      <c r="F136" s="190"/>
      <c r="G136" s="191"/>
    </row>
    <row r="137" spans="1:7" ht="14.25">
      <c r="A137" s="102" t="s">
        <v>261</v>
      </c>
      <c r="B137" s="106" t="s">
        <v>171</v>
      </c>
      <c r="C137" s="21">
        <v>136173</v>
      </c>
      <c r="D137" s="21">
        <v>39583.11</v>
      </c>
      <c r="E137" s="98">
        <v>96589.89</v>
      </c>
      <c r="F137" s="190"/>
      <c r="G137" s="191"/>
    </row>
    <row r="138" spans="1:7" ht="14.25">
      <c r="A138" s="133" t="s">
        <v>408</v>
      </c>
      <c r="B138" s="106" t="s">
        <v>226</v>
      </c>
      <c r="C138" s="21">
        <v>14.38</v>
      </c>
      <c r="D138" s="21">
        <v>14.38</v>
      </c>
      <c r="E138" s="98">
        <v>0</v>
      </c>
      <c r="F138" s="190"/>
      <c r="G138" s="191"/>
    </row>
    <row r="139" spans="1:7" ht="14.25">
      <c r="A139" s="102" t="s">
        <v>334</v>
      </c>
      <c r="B139" s="106" t="s">
        <v>335</v>
      </c>
      <c r="C139" s="21">
        <v>35000</v>
      </c>
      <c r="D139" s="21">
        <v>1631.58</v>
      </c>
      <c r="E139" s="98">
        <v>33368.42</v>
      </c>
      <c r="F139" s="190"/>
      <c r="G139" s="191"/>
    </row>
    <row r="140" spans="1:7" ht="14.25">
      <c r="A140" s="8" t="s">
        <v>391</v>
      </c>
      <c r="B140" s="106" t="s">
        <v>390</v>
      </c>
      <c r="C140" s="21">
        <v>45</v>
      </c>
      <c r="D140" s="21">
        <v>45</v>
      </c>
      <c r="E140" s="98">
        <v>0</v>
      </c>
      <c r="F140" s="190"/>
      <c r="G140" s="191"/>
    </row>
    <row r="141" spans="1:7" ht="14.25">
      <c r="A141" s="8" t="s">
        <v>392</v>
      </c>
      <c r="B141" s="106" t="s">
        <v>278</v>
      </c>
      <c r="C141" s="21">
        <v>550</v>
      </c>
      <c r="D141" s="21">
        <v>550</v>
      </c>
      <c r="E141" s="98">
        <v>0</v>
      </c>
      <c r="F141" s="190"/>
      <c r="G141" s="191"/>
    </row>
    <row r="142" spans="1:7" ht="14.25">
      <c r="A142" s="45" t="s">
        <v>395</v>
      </c>
      <c r="B142" s="106" t="s">
        <v>393</v>
      </c>
      <c r="C142" s="21">
        <v>4630</v>
      </c>
      <c r="D142" s="21">
        <v>4630</v>
      </c>
      <c r="E142" s="98">
        <v>0</v>
      </c>
      <c r="F142" s="190"/>
      <c r="G142" s="191"/>
    </row>
    <row r="143" spans="1:7" ht="14.25">
      <c r="A143" s="102" t="s">
        <v>262</v>
      </c>
      <c r="B143" s="106" t="s">
        <v>174</v>
      </c>
      <c r="C143" s="21">
        <v>11800</v>
      </c>
      <c r="D143" s="21">
        <v>3174.05</v>
      </c>
      <c r="E143" s="98">
        <v>8625.9500000000007</v>
      </c>
      <c r="F143" s="190"/>
      <c r="G143" s="191"/>
    </row>
    <row r="144" spans="1:7" ht="14.25">
      <c r="A144" s="102" t="s">
        <v>397</v>
      </c>
      <c r="B144" s="106" t="s">
        <v>394</v>
      </c>
      <c r="C144" s="21">
        <v>1332.84</v>
      </c>
      <c r="D144" s="21">
        <v>1332.84</v>
      </c>
      <c r="E144" s="98">
        <v>0</v>
      </c>
      <c r="F144" s="190"/>
      <c r="G144" s="191"/>
    </row>
    <row r="145" spans="1:7" ht="14.25">
      <c r="A145" s="102" t="s">
        <v>398</v>
      </c>
      <c r="B145" s="106" t="s">
        <v>396</v>
      </c>
      <c r="C145" s="21">
        <v>720</v>
      </c>
      <c r="D145" s="21">
        <v>720</v>
      </c>
      <c r="E145" s="98">
        <v>0</v>
      </c>
      <c r="F145" s="190"/>
      <c r="G145" s="191"/>
    </row>
    <row r="146" spans="1:7" ht="14.25">
      <c r="A146" s="102" t="s">
        <v>34</v>
      </c>
      <c r="B146" s="106" t="s">
        <v>176</v>
      </c>
      <c r="C146" s="21">
        <v>4815632</v>
      </c>
      <c r="D146" s="21">
        <v>685948.84</v>
      </c>
      <c r="E146" s="98">
        <v>4129683.16</v>
      </c>
      <c r="F146" s="190"/>
      <c r="G146" s="192"/>
    </row>
    <row r="147" spans="1:7">
      <c r="A147" s="102" t="s">
        <v>121</v>
      </c>
      <c r="B147" s="106" t="s">
        <v>122</v>
      </c>
      <c r="C147" s="21">
        <v>120000</v>
      </c>
      <c r="D147" s="21">
        <v>0</v>
      </c>
      <c r="E147" s="98">
        <v>120000</v>
      </c>
    </row>
    <row r="148" spans="1:7" ht="14.25">
      <c r="A148" s="102" t="s">
        <v>35</v>
      </c>
      <c r="B148" s="106" t="s">
        <v>123</v>
      </c>
      <c r="C148" s="21">
        <v>90500</v>
      </c>
      <c r="D148" s="21">
        <v>17982.36</v>
      </c>
      <c r="E148" s="98">
        <v>72517.64</v>
      </c>
      <c r="F148" s="190"/>
      <c r="G148" s="191"/>
    </row>
    <row r="149" spans="1:7" ht="14.25">
      <c r="A149" s="102" t="s">
        <v>36</v>
      </c>
      <c r="B149" s="106" t="s">
        <v>233</v>
      </c>
      <c r="C149" s="21">
        <v>1324626.06</v>
      </c>
      <c r="D149" s="21">
        <v>1005176.91</v>
      </c>
      <c r="E149" s="98">
        <v>319449.15000000002</v>
      </c>
      <c r="F149" s="190"/>
      <c r="G149" s="192"/>
    </row>
    <row r="150" spans="1:7" ht="14.25">
      <c r="A150" s="102" t="s">
        <v>37</v>
      </c>
      <c r="B150" s="106" t="s">
        <v>235</v>
      </c>
      <c r="C150" s="21">
        <v>2187444.94</v>
      </c>
      <c r="D150" s="21">
        <v>2187444.94</v>
      </c>
      <c r="E150" s="98">
        <v>0</v>
      </c>
      <c r="F150" s="190"/>
      <c r="G150" s="192"/>
    </row>
    <row r="151" spans="1:7" ht="14.25">
      <c r="A151" s="102" t="s">
        <v>263</v>
      </c>
      <c r="B151" s="106" t="s">
        <v>180</v>
      </c>
      <c r="C151" s="21">
        <v>12845</v>
      </c>
      <c r="D151" s="21">
        <v>666.46</v>
      </c>
      <c r="E151" s="98">
        <v>12178.54</v>
      </c>
      <c r="F151" s="190"/>
      <c r="G151" s="191"/>
    </row>
    <row r="152" spans="1:7" ht="14.25">
      <c r="A152" s="102" t="s">
        <v>264</v>
      </c>
      <c r="B152" s="106" t="s">
        <v>182</v>
      </c>
      <c r="C152" s="21">
        <v>10864</v>
      </c>
      <c r="D152" s="21">
        <v>3370.41</v>
      </c>
      <c r="E152" s="98">
        <v>7493.59</v>
      </c>
      <c r="F152" s="190"/>
      <c r="G152" s="191"/>
    </row>
    <row r="153" spans="1:7" ht="14.25">
      <c r="A153" s="102" t="s">
        <v>265</v>
      </c>
      <c r="B153" s="106" t="s">
        <v>186</v>
      </c>
      <c r="C153" s="21">
        <v>40956</v>
      </c>
      <c r="D153" s="21">
        <v>4595.16</v>
      </c>
      <c r="E153" s="98">
        <v>36360.839999999997</v>
      </c>
      <c r="F153" s="190"/>
      <c r="G153" s="191"/>
    </row>
    <row r="154" spans="1:7" ht="14.25">
      <c r="A154" s="102" t="s">
        <v>266</v>
      </c>
      <c r="B154" s="106" t="s">
        <v>188</v>
      </c>
      <c r="C154" s="21">
        <v>67308</v>
      </c>
      <c r="D154" s="21">
        <v>23256.400000000001</v>
      </c>
      <c r="E154" s="98">
        <v>44051.6</v>
      </c>
      <c r="F154" s="190"/>
      <c r="G154" s="191"/>
    </row>
    <row r="155" spans="1:7" ht="14.25">
      <c r="A155" s="102" t="s">
        <v>267</v>
      </c>
      <c r="B155" s="106" t="s">
        <v>190</v>
      </c>
      <c r="C155" s="21">
        <v>74420</v>
      </c>
      <c r="D155" s="21">
        <v>23295.73</v>
      </c>
      <c r="E155" s="98">
        <v>51124.270000000004</v>
      </c>
      <c r="F155" s="190"/>
      <c r="G155" s="191"/>
    </row>
    <row r="156" spans="1:7" ht="14.25">
      <c r="A156" s="102" t="s">
        <v>268</v>
      </c>
      <c r="B156" s="106" t="s">
        <v>192</v>
      </c>
      <c r="C156" s="21">
        <v>9393</v>
      </c>
      <c r="D156" s="21">
        <v>1737.07</v>
      </c>
      <c r="E156" s="98">
        <v>7655.93</v>
      </c>
      <c r="F156" s="190"/>
      <c r="G156" s="191"/>
    </row>
    <row r="157" spans="1:7" ht="14.25">
      <c r="A157" s="133" t="s">
        <v>399</v>
      </c>
      <c r="B157" s="106" t="s">
        <v>199</v>
      </c>
      <c r="C157" s="21">
        <v>4407.5999999999995</v>
      </c>
      <c r="D157" s="21">
        <v>4407.6000000000004</v>
      </c>
      <c r="E157" s="98">
        <v>0</v>
      </c>
      <c r="F157" s="190"/>
      <c r="G157" s="191"/>
    </row>
    <row r="158" spans="1:7" ht="14.25">
      <c r="A158" s="133" t="s">
        <v>270</v>
      </c>
      <c r="B158" s="106" t="s">
        <v>201</v>
      </c>
      <c r="C158" s="21">
        <v>2467.19</v>
      </c>
      <c r="D158" s="21">
        <v>2467.19</v>
      </c>
      <c r="E158" s="98">
        <v>0</v>
      </c>
      <c r="F158" s="190"/>
      <c r="G158" s="191"/>
    </row>
    <row r="159" spans="1:7" ht="14.25">
      <c r="A159" s="102" t="s">
        <v>271</v>
      </c>
      <c r="B159" s="106" t="s">
        <v>203</v>
      </c>
      <c r="C159" s="21">
        <v>6000</v>
      </c>
      <c r="D159" s="21">
        <v>5043.82</v>
      </c>
      <c r="E159" s="98">
        <v>956.18000000000029</v>
      </c>
      <c r="F159" s="190"/>
      <c r="G159" s="191"/>
    </row>
    <row r="160" spans="1:7" ht="14.25">
      <c r="A160" s="102" t="s">
        <v>272</v>
      </c>
      <c r="B160" s="106" t="s">
        <v>285</v>
      </c>
      <c r="C160" s="21">
        <v>42945.21</v>
      </c>
      <c r="D160" s="21">
        <v>1565.57</v>
      </c>
      <c r="E160" s="98">
        <v>41379.64</v>
      </c>
      <c r="F160" s="190"/>
      <c r="G160" s="191"/>
    </row>
    <row r="161" spans="1:5">
      <c r="A161" s="92">
        <v>75</v>
      </c>
      <c r="B161" s="101" t="s">
        <v>38</v>
      </c>
      <c r="C161" s="109">
        <v>61936235.759999998</v>
      </c>
      <c r="D161" s="110">
        <v>27146754.770000003</v>
      </c>
      <c r="E161" s="95">
        <v>34789480.989999995</v>
      </c>
    </row>
    <row r="162" spans="1:5">
      <c r="A162" s="136" t="s">
        <v>39</v>
      </c>
      <c r="B162" s="113" t="s">
        <v>40</v>
      </c>
      <c r="C162" s="21">
        <v>16588044</v>
      </c>
      <c r="D162" s="21">
        <v>2538381.1</v>
      </c>
      <c r="E162" s="98">
        <v>14049662.9</v>
      </c>
    </row>
    <row r="163" spans="1:5">
      <c r="A163" s="136" t="s">
        <v>41</v>
      </c>
      <c r="B163" s="113" t="s">
        <v>42</v>
      </c>
      <c r="C163" s="21">
        <v>26528521.789999999</v>
      </c>
      <c r="D163" s="21">
        <v>6669368.5300000003</v>
      </c>
      <c r="E163" s="98">
        <v>19859153.259999998</v>
      </c>
    </row>
    <row r="164" spans="1:5">
      <c r="A164" s="111" t="s">
        <v>124</v>
      </c>
      <c r="B164" s="21" t="s">
        <v>109</v>
      </c>
      <c r="C164" s="21">
        <v>780500</v>
      </c>
      <c r="D164" s="21">
        <v>12506.88</v>
      </c>
      <c r="E164" s="98">
        <v>767993.12</v>
      </c>
    </row>
    <row r="165" spans="1:5">
      <c r="A165" s="137" t="s">
        <v>43</v>
      </c>
      <c r="B165" s="21" t="s">
        <v>44</v>
      </c>
      <c r="C165" s="21">
        <v>0</v>
      </c>
      <c r="D165" s="21">
        <v>0</v>
      </c>
      <c r="E165" s="98">
        <v>0</v>
      </c>
    </row>
    <row r="166" spans="1:5">
      <c r="A166" s="111" t="s">
        <v>45</v>
      </c>
      <c r="B166" s="21" t="s">
        <v>46</v>
      </c>
      <c r="C166" s="21">
        <v>16635264.970000001</v>
      </c>
      <c r="D166" s="21">
        <v>17926498.260000002</v>
      </c>
      <c r="E166" s="98">
        <v>-1291233.290000001</v>
      </c>
    </row>
    <row r="167" spans="1:5">
      <c r="A167" s="111" t="s">
        <v>47</v>
      </c>
      <c r="B167" s="21" t="s">
        <v>48</v>
      </c>
      <c r="C167" s="21">
        <v>400000</v>
      </c>
      <c r="D167" s="21">
        <v>0</v>
      </c>
      <c r="E167" s="98">
        <v>400000</v>
      </c>
    </row>
    <row r="168" spans="1:5">
      <c r="A168" s="111" t="s">
        <v>125</v>
      </c>
      <c r="B168" s="21" t="s">
        <v>108</v>
      </c>
      <c r="C168" s="21">
        <v>1003905</v>
      </c>
      <c r="D168" s="21">
        <v>0</v>
      </c>
      <c r="E168" s="98">
        <v>1003905</v>
      </c>
    </row>
    <row r="169" spans="1:5">
      <c r="A169" s="111" t="s">
        <v>126</v>
      </c>
      <c r="B169" s="21" t="s">
        <v>127</v>
      </c>
      <c r="C169" s="21">
        <v>0</v>
      </c>
      <c r="D169" s="21">
        <v>0</v>
      </c>
      <c r="E169" s="98">
        <v>0</v>
      </c>
    </row>
    <row r="170" spans="1:5">
      <c r="A170" s="92">
        <v>77</v>
      </c>
      <c r="B170" s="101" t="s">
        <v>49</v>
      </c>
      <c r="C170" s="109">
        <v>172805.24</v>
      </c>
      <c r="D170" s="110">
        <v>172805.24</v>
      </c>
      <c r="E170" s="95">
        <v>0</v>
      </c>
    </row>
    <row r="171" spans="1:5">
      <c r="A171" s="186" t="s">
        <v>401</v>
      </c>
      <c r="B171" s="21" t="s">
        <v>353</v>
      </c>
      <c r="C171" s="21">
        <v>4802.8999999999996</v>
      </c>
      <c r="D171" s="21">
        <v>4802.8999999999996</v>
      </c>
      <c r="E171" s="187">
        <v>0</v>
      </c>
    </row>
    <row r="172" spans="1:5">
      <c r="A172" s="111" t="s">
        <v>50</v>
      </c>
      <c r="B172" s="21" t="s">
        <v>14</v>
      </c>
      <c r="C172" s="21">
        <v>162648.88</v>
      </c>
      <c r="D172" s="21">
        <v>162648.88</v>
      </c>
      <c r="E172" s="98">
        <v>0</v>
      </c>
    </row>
    <row r="173" spans="1:5">
      <c r="A173" s="111" t="s">
        <v>400</v>
      </c>
      <c r="B173" s="21" t="s">
        <v>332</v>
      </c>
      <c r="C173" s="21">
        <v>5328.4600000000009</v>
      </c>
      <c r="D173" s="21">
        <v>5328.46</v>
      </c>
      <c r="E173" s="98">
        <v>0</v>
      </c>
    </row>
    <row r="174" spans="1:5">
      <c r="A174" s="111" t="s">
        <v>409</v>
      </c>
      <c r="B174" s="113" t="s">
        <v>120</v>
      </c>
      <c r="C174" s="21">
        <v>25</v>
      </c>
      <c r="D174" s="21">
        <v>25</v>
      </c>
      <c r="E174" s="98">
        <v>0</v>
      </c>
    </row>
    <row r="175" spans="1:5">
      <c r="A175" s="92">
        <v>78</v>
      </c>
      <c r="B175" s="101" t="s">
        <v>336</v>
      </c>
      <c r="C175" s="18">
        <v>0</v>
      </c>
      <c r="D175" s="21">
        <v>0</v>
      </c>
      <c r="E175" s="95">
        <v>0</v>
      </c>
    </row>
    <row r="176" spans="1:5">
      <c r="A176" s="111" t="s">
        <v>337</v>
      </c>
      <c r="B176" s="21" t="s">
        <v>338</v>
      </c>
      <c r="C176" s="22">
        <v>0</v>
      </c>
      <c r="D176" s="105">
        <v>0</v>
      </c>
      <c r="E176" s="98">
        <v>0</v>
      </c>
    </row>
    <row r="177" spans="1:5">
      <c r="A177" s="114">
        <v>8</v>
      </c>
      <c r="B177" s="108" t="s">
        <v>51</v>
      </c>
      <c r="C177" s="109">
        <v>14112220.26</v>
      </c>
      <c r="D177" s="110">
        <v>2424915.5499999998</v>
      </c>
      <c r="E177" s="95">
        <v>11687304.710000001</v>
      </c>
    </row>
    <row r="178" spans="1:5">
      <c r="A178" s="114">
        <v>84</v>
      </c>
      <c r="B178" s="101" t="s">
        <v>52</v>
      </c>
      <c r="C178" s="109">
        <v>13032098.26</v>
      </c>
      <c r="D178" s="110">
        <v>1500105.93</v>
      </c>
      <c r="E178" s="95">
        <v>11531992.33</v>
      </c>
    </row>
    <row r="179" spans="1:5">
      <c r="A179" s="138" t="s">
        <v>53</v>
      </c>
      <c r="B179" s="101" t="s">
        <v>54</v>
      </c>
      <c r="C179" s="109">
        <v>8911336.2599999998</v>
      </c>
      <c r="D179" s="110">
        <v>1399405.54</v>
      </c>
      <c r="E179" s="95">
        <v>7511930.7199999997</v>
      </c>
    </row>
    <row r="180" spans="1:5">
      <c r="A180" s="111" t="s">
        <v>55</v>
      </c>
      <c r="B180" s="21" t="s">
        <v>56</v>
      </c>
      <c r="C180" s="21">
        <v>223423</v>
      </c>
      <c r="D180" s="105">
        <v>29889.91</v>
      </c>
      <c r="E180" s="98">
        <v>193533.09</v>
      </c>
    </row>
    <row r="181" spans="1:5">
      <c r="A181" s="111" t="s">
        <v>57</v>
      </c>
      <c r="B181" s="21" t="s">
        <v>58</v>
      </c>
      <c r="C181" s="21">
        <v>6974709.9100000001</v>
      </c>
      <c r="D181" s="105">
        <v>859349.09</v>
      </c>
      <c r="E181" s="98">
        <v>6115360.8200000003</v>
      </c>
    </row>
    <row r="182" spans="1:5">
      <c r="A182" s="111" t="s">
        <v>59</v>
      </c>
      <c r="B182" s="21" t="s">
        <v>33</v>
      </c>
      <c r="C182" s="21">
        <v>54279</v>
      </c>
      <c r="D182" s="105">
        <v>16723</v>
      </c>
      <c r="E182" s="98">
        <v>37556</v>
      </c>
    </row>
    <row r="183" spans="1:5">
      <c r="A183" s="111" t="s">
        <v>60</v>
      </c>
      <c r="B183" s="21" t="s">
        <v>61</v>
      </c>
      <c r="C183" s="21">
        <v>168096</v>
      </c>
      <c r="D183" s="105">
        <v>12217.12</v>
      </c>
      <c r="E183" s="98">
        <v>155878.88</v>
      </c>
    </row>
    <row r="184" spans="1:5">
      <c r="A184" s="111" t="s">
        <v>62</v>
      </c>
      <c r="B184" s="21" t="s">
        <v>63</v>
      </c>
      <c r="C184" s="21">
        <v>1390238.35</v>
      </c>
      <c r="D184" s="105">
        <v>479590.17</v>
      </c>
      <c r="E184" s="98">
        <v>910648.18000000017</v>
      </c>
    </row>
    <row r="185" spans="1:5">
      <c r="A185" s="111" t="s">
        <v>64</v>
      </c>
      <c r="B185" s="21" t="s">
        <v>65</v>
      </c>
      <c r="C185" s="21">
        <v>25340</v>
      </c>
      <c r="D185" s="105">
        <v>1636.25</v>
      </c>
      <c r="E185" s="98">
        <v>23703.75</v>
      </c>
    </row>
    <row r="186" spans="1:5">
      <c r="A186" s="111" t="s">
        <v>66</v>
      </c>
      <c r="B186" s="21" t="s">
        <v>67</v>
      </c>
      <c r="C186" s="21">
        <v>75250</v>
      </c>
      <c r="D186" s="105">
        <v>0</v>
      </c>
      <c r="E186" s="98">
        <v>75250</v>
      </c>
    </row>
    <row r="187" spans="1:5">
      <c r="A187" s="138" t="s">
        <v>128</v>
      </c>
      <c r="B187" s="101" t="s">
        <v>129</v>
      </c>
      <c r="C187" s="109">
        <v>3987972.98</v>
      </c>
      <c r="D187" s="110">
        <v>100700.39</v>
      </c>
      <c r="E187" s="95">
        <v>3887272.59</v>
      </c>
    </row>
    <row r="188" spans="1:5">
      <c r="A188" s="111" t="s">
        <v>130</v>
      </c>
      <c r="B188" s="21" t="s">
        <v>68</v>
      </c>
      <c r="C188" s="21">
        <v>3982595</v>
      </c>
      <c r="D188" s="105">
        <v>95322.41</v>
      </c>
      <c r="E188" s="98">
        <v>3887272.59</v>
      </c>
    </row>
    <row r="189" spans="1:5">
      <c r="A189" s="111" t="s">
        <v>384</v>
      </c>
      <c r="B189" s="21" t="s">
        <v>383</v>
      </c>
      <c r="C189" s="21">
        <v>5377.98</v>
      </c>
      <c r="D189" s="105">
        <v>5377.98</v>
      </c>
      <c r="E189" s="98">
        <v>0</v>
      </c>
    </row>
    <row r="190" spans="1:5">
      <c r="A190" s="138" t="s">
        <v>110</v>
      </c>
      <c r="B190" s="101" t="s">
        <v>132</v>
      </c>
      <c r="C190" s="109">
        <v>132789.01999999999</v>
      </c>
      <c r="D190" s="110">
        <v>0</v>
      </c>
      <c r="E190" s="95">
        <v>132789.01999999999</v>
      </c>
    </row>
    <row r="191" spans="1:5">
      <c r="A191" s="134" t="s">
        <v>133</v>
      </c>
      <c r="B191" s="21" t="s">
        <v>134</v>
      </c>
      <c r="C191" s="21">
        <v>132789.01999999999</v>
      </c>
      <c r="D191" s="105">
        <v>0</v>
      </c>
      <c r="E191" s="98">
        <v>132789.01999999999</v>
      </c>
    </row>
    <row r="192" spans="1:5">
      <c r="A192" s="107">
        <v>87</v>
      </c>
      <c r="B192" s="101" t="s">
        <v>342</v>
      </c>
      <c r="C192" s="109">
        <v>1080122</v>
      </c>
      <c r="D192" s="110">
        <v>924809.62</v>
      </c>
      <c r="E192" s="95">
        <v>155312.38</v>
      </c>
    </row>
    <row r="193" spans="1:5">
      <c r="A193" s="139" t="s">
        <v>341</v>
      </c>
      <c r="B193" s="140" t="s">
        <v>343</v>
      </c>
      <c r="C193" s="21">
        <v>1080122</v>
      </c>
      <c r="D193" s="105">
        <v>924809.62</v>
      </c>
      <c r="E193" s="141">
        <v>155312.38</v>
      </c>
    </row>
    <row r="194" spans="1:5">
      <c r="A194" s="142"/>
      <c r="B194" s="124" t="s">
        <v>69</v>
      </c>
      <c r="C194" s="125">
        <v>158139615.34999996</v>
      </c>
      <c r="D194" s="126">
        <v>73562772.839999989</v>
      </c>
      <c r="E194" s="127">
        <v>84576842.509999976</v>
      </c>
    </row>
    <row r="195" spans="1:5">
      <c r="A195" s="143">
        <v>9</v>
      </c>
      <c r="B195" s="129" t="s">
        <v>70</v>
      </c>
      <c r="C195" s="130">
        <v>16891683</v>
      </c>
      <c r="D195" s="131">
        <v>10732420.560000001</v>
      </c>
      <c r="E195" s="91">
        <v>6159262.4399999995</v>
      </c>
    </row>
    <row r="196" spans="1:5">
      <c r="A196" s="144">
        <v>96</v>
      </c>
      <c r="B196" s="101" t="s">
        <v>71</v>
      </c>
      <c r="C196" s="109">
        <v>16891683</v>
      </c>
      <c r="D196" s="110">
        <v>10732420.560000001</v>
      </c>
      <c r="E196" s="95">
        <v>6159262.4399999995</v>
      </c>
    </row>
    <row r="197" spans="1:5">
      <c r="A197" s="137" t="s">
        <v>72</v>
      </c>
      <c r="B197" s="21" t="s">
        <v>73</v>
      </c>
      <c r="C197" s="21">
        <v>205252</v>
      </c>
      <c r="D197" s="105">
        <v>76301.41</v>
      </c>
      <c r="E197" s="98">
        <v>128950.59</v>
      </c>
    </row>
    <row r="198" spans="1:5">
      <c r="A198" s="145" t="s">
        <v>74</v>
      </c>
      <c r="B198" s="140" t="s">
        <v>75</v>
      </c>
      <c r="C198" s="21">
        <v>16686431</v>
      </c>
      <c r="D198" s="105">
        <v>10656119.15</v>
      </c>
      <c r="E198" s="141">
        <v>6030311.8499999996</v>
      </c>
    </row>
    <row r="199" spans="1:5">
      <c r="A199" s="123"/>
      <c r="B199" s="124" t="s">
        <v>76</v>
      </c>
      <c r="C199" s="125">
        <v>16891683</v>
      </c>
      <c r="D199" s="126">
        <v>10732420.560000001</v>
      </c>
      <c r="E199" s="127">
        <v>6159262.4399999995</v>
      </c>
    </row>
    <row r="200" spans="1:5" ht="4.5" customHeight="1">
      <c r="A200" s="146"/>
      <c r="B200" s="147"/>
      <c r="C200" s="148"/>
      <c r="D200" s="149"/>
      <c r="E200" s="150"/>
    </row>
    <row r="201" spans="1:5" ht="14.25" customHeight="1">
      <c r="A201" s="142"/>
      <c r="B201" s="124" t="s">
        <v>77</v>
      </c>
      <c r="C201" s="151">
        <v>201967657.99999997</v>
      </c>
      <c r="D201" s="124">
        <v>101577757.47</v>
      </c>
      <c r="E201" s="127">
        <v>100389900.52999997</v>
      </c>
    </row>
    <row r="202" spans="1:5" s="7" customFormat="1" ht="14.25" customHeight="1">
      <c r="A202" s="152"/>
      <c r="B202" s="153"/>
      <c r="C202" s="153"/>
      <c r="D202" s="153"/>
      <c r="E202" s="148"/>
    </row>
    <row r="203" spans="1:5" s="7" customFormat="1" ht="14.25" customHeight="1">
      <c r="A203" s="152"/>
      <c r="B203" s="153"/>
      <c r="C203" s="153"/>
      <c r="D203" s="153"/>
      <c r="E203" s="148"/>
    </row>
    <row r="204" spans="1:5">
      <c r="A204" s="84"/>
      <c r="B204" s="84"/>
      <c r="C204" s="84"/>
      <c r="D204" s="85"/>
      <c r="E204" s="84"/>
    </row>
    <row r="205" spans="1:5">
      <c r="A205" s="154"/>
      <c r="B205" s="154"/>
      <c r="C205" s="154"/>
      <c r="D205" s="155"/>
      <c r="E205" s="154"/>
    </row>
    <row r="206" spans="1:5">
      <c r="A206" s="8"/>
      <c r="B206" s="199" t="s">
        <v>361</v>
      </c>
      <c r="C206" s="199"/>
      <c r="D206" s="199"/>
      <c r="E206" s="199"/>
    </row>
    <row r="207" spans="1:5" ht="15">
      <c r="A207" s="156"/>
      <c r="B207" s="198" t="s">
        <v>362</v>
      </c>
      <c r="C207" s="198"/>
      <c r="D207" s="198"/>
      <c r="E207" s="198"/>
    </row>
    <row r="208" spans="1:5">
      <c r="A208" s="5"/>
      <c r="B208" s="5"/>
      <c r="C208" s="5"/>
      <c r="D208" s="6"/>
      <c r="E208" s="5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</sheetData>
  <mergeCells count="4">
    <mergeCell ref="A2:E2"/>
    <mergeCell ref="A3:E3"/>
    <mergeCell ref="B207:E207"/>
    <mergeCell ref="B206:E206"/>
  </mergeCells>
  <phoneticPr fontId="0" type="noConversion"/>
  <printOptions horizontalCentered="1"/>
  <pageMargins left="0.27559055118110237" right="0.27559055118110237" top="0.56000000000000005" bottom="1.05" header="0" footer="0.39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2"/>
  <sheetViews>
    <sheetView tabSelected="1" workbookViewId="0">
      <selection sqref="A1:E56"/>
    </sheetView>
  </sheetViews>
  <sheetFormatPr baseColWidth="10" defaultRowHeight="12.75"/>
  <cols>
    <col min="1" max="1" width="9.28515625" style="84" customWidth="1"/>
    <col min="2" max="2" width="36.28515625" style="84" customWidth="1"/>
    <col min="3" max="3" width="14" style="84" customWidth="1"/>
    <col min="4" max="4" width="13.28515625" style="84" customWidth="1"/>
    <col min="5" max="5" width="14.140625" style="84" customWidth="1"/>
    <col min="6" max="6" width="39.5703125" style="84" customWidth="1"/>
    <col min="7" max="9" width="11.42578125" style="84"/>
    <col min="10" max="10" width="14.7109375" style="84" customWidth="1"/>
    <col min="11" max="16384" width="11.42578125" style="84"/>
  </cols>
  <sheetData>
    <row r="2" spans="1:10" ht="15.75">
      <c r="A2" s="196" t="s">
        <v>407</v>
      </c>
      <c r="B2" s="196"/>
      <c r="C2" s="196"/>
      <c r="D2" s="196"/>
      <c r="E2" s="196"/>
    </row>
    <row r="3" spans="1:10" ht="15.75">
      <c r="A3" s="196" t="s">
        <v>414</v>
      </c>
      <c r="B3" s="197"/>
      <c r="C3" s="197"/>
      <c r="D3" s="197"/>
      <c r="E3" s="197"/>
    </row>
    <row r="4" spans="1:10" ht="15.75">
      <c r="A4" s="196"/>
      <c r="B4" s="196"/>
      <c r="C4" s="196"/>
      <c r="D4" s="196"/>
      <c r="E4" s="196"/>
    </row>
    <row r="5" spans="1:10">
      <c r="A5" s="157"/>
      <c r="B5" s="157"/>
      <c r="C5" s="157"/>
      <c r="D5" s="157"/>
      <c r="E5" s="157"/>
    </row>
    <row r="6" spans="1:10" ht="24">
      <c r="A6" s="11" t="s">
        <v>0</v>
      </c>
      <c r="B6" s="12" t="s">
        <v>1</v>
      </c>
      <c r="C6" s="11" t="s">
        <v>105</v>
      </c>
      <c r="D6" s="12" t="s">
        <v>345</v>
      </c>
      <c r="E6" s="158" t="s">
        <v>102</v>
      </c>
    </row>
    <row r="7" spans="1:10">
      <c r="A7" s="13">
        <v>1</v>
      </c>
      <c r="B7" s="14" t="s">
        <v>78</v>
      </c>
      <c r="C7" s="159"/>
      <c r="D7" s="160"/>
      <c r="E7" s="161"/>
    </row>
    <row r="8" spans="1:10">
      <c r="A8" s="13">
        <v>13</v>
      </c>
      <c r="B8" s="18" t="s">
        <v>385</v>
      </c>
      <c r="C8" s="110">
        <v>1027662</v>
      </c>
      <c r="D8" s="110">
        <v>0</v>
      </c>
      <c r="E8" s="110">
        <v>1027662</v>
      </c>
    </row>
    <row r="9" spans="1:10">
      <c r="A9" s="181" t="s">
        <v>386</v>
      </c>
      <c r="B9" s="22" t="s">
        <v>387</v>
      </c>
      <c r="C9" s="21">
        <v>593847</v>
      </c>
      <c r="D9" s="105">
        <v>0</v>
      </c>
      <c r="E9" s="21">
        <v>593847</v>
      </c>
    </row>
    <row r="10" spans="1:10">
      <c r="A10" s="181" t="s">
        <v>388</v>
      </c>
      <c r="B10" s="22" t="s">
        <v>389</v>
      </c>
      <c r="C10" s="21">
        <v>433815</v>
      </c>
      <c r="D10" s="105">
        <v>0</v>
      </c>
      <c r="E10" s="21">
        <v>433815</v>
      </c>
    </row>
    <row r="11" spans="1:10">
      <c r="A11" s="17">
        <v>14</v>
      </c>
      <c r="B11" s="18" t="s">
        <v>79</v>
      </c>
      <c r="C11" s="110">
        <v>107452467.17</v>
      </c>
      <c r="D11" s="109">
        <v>80314026.260000005</v>
      </c>
      <c r="E11" s="110">
        <v>27138440.909999996</v>
      </c>
    </row>
    <row r="12" spans="1:10" ht="14.25">
      <c r="A12" s="21" t="s">
        <v>80</v>
      </c>
      <c r="B12" s="22" t="s">
        <v>81</v>
      </c>
      <c r="C12" s="21">
        <v>78035333</v>
      </c>
      <c r="D12" s="22">
        <v>57308318.950000003</v>
      </c>
      <c r="E12" s="21">
        <v>20727014.049999997</v>
      </c>
      <c r="F12" s="192"/>
      <c r="G12" s="193"/>
      <c r="H12" s="193"/>
      <c r="I12" s="190"/>
      <c r="J12" s="190"/>
    </row>
    <row r="13" spans="1:10" ht="14.25">
      <c r="A13" s="21" t="s">
        <v>82</v>
      </c>
      <c r="B13" s="25" t="s">
        <v>83</v>
      </c>
      <c r="C13" s="21">
        <v>24390387.670000002</v>
      </c>
      <c r="D13" s="22">
        <v>18280432.030000001</v>
      </c>
      <c r="E13" s="21">
        <v>6109955.6400000006</v>
      </c>
      <c r="F13" s="192"/>
      <c r="G13" s="193"/>
      <c r="H13" s="193"/>
      <c r="I13" s="190"/>
      <c r="J13" s="190"/>
    </row>
    <row r="14" spans="1:10" ht="14.25">
      <c r="A14" s="21" t="s">
        <v>84</v>
      </c>
      <c r="B14" s="25" t="s">
        <v>32</v>
      </c>
      <c r="C14" s="21">
        <v>4584475.33</v>
      </c>
      <c r="D14" s="22">
        <v>4584475.33</v>
      </c>
      <c r="E14" s="21">
        <v>0</v>
      </c>
      <c r="F14" s="192"/>
      <c r="G14" s="193"/>
      <c r="H14" s="193"/>
      <c r="I14" s="190"/>
      <c r="J14" s="190"/>
    </row>
    <row r="15" spans="1:10" ht="14.25">
      <c r="A15" s="26" t="s">
        <v>85</v>
      </c>
      <c r="B15" s="27" t="s">
        <v>86</v>
      </c>
      <c r="C15" s="21">
        <v>442271.17</v>
      </c>
      <c r="D15" s="162">
        <v>140799.95000000001</v>
      </c>
      <c r="E15" s="21">
        <v>301471.21999999997</v>
      </c>
      <c r="F15" s="192"/>
      <c r="G15" s="193"/>
      <c r="H15" s="193"/>
      <c r="I15" s="190"/>
      <c r="J15" s="190"/>
    </row>
    <row r="16" spans="1:10" ht="14.25">
      <c r="A16" s="17">
        <v>17</v>
      </c>
      <c r="B16" s="18" t="s">
        <v>87</v>
      </c>
      <c r="C16" s="110">
        <v>1462732.74</v>
      </c>
      <c r="D16" s="110">
        <v>550798.41999999993</v>
      </c>
      <c r="E16" s="110">
        <v>911934.32000000007</v>
      </c>
      <c r="F16" s="194"/>
      <c r="G16" s="193"/>
      <c r="H16" s="193"/>
      <c r="I16" s="190"/>
      <c r="J16" s="190"/>
    </row>
    <row r="17" spans="1:10" ht="14.25">
      <c r="A17" s="29" t="s">
        <v>410</v>
      </c>
      <c r="B17" s="22" t="s">
        <v>411</v>
      </c>
      <c r="C17" s="21">
        <v>397.54</v>
      </c>
      <c r="D17" s="104">
        <v>397.54</v>
      </c>
      <c r="E17" s="21">
        <v>0</v>
      </c>
      <c r="F17" s="192"/>
      <c r="G17" s="193"/>
      <c r="H17" s="193"/>
      <c r="I17" s="190"/>
      <c r="J17" s="190"/>
    </row>
    <row r="18" spans="1:10" ht="14.25">
      <c r="A18" s="29" t="s">
        <v>111</v>
      </c>
      <c r="B18" s="27" t="s">
        <v>112</v>
      </c>
      <c r="C18" s="21">
        <v>845917.53</v>
      </c>
      <c r="D18" s="22">
        <v>66075.42</v>
      </c>
      <c r="E18" s="21">
        <v>779842.11</v>
      </c>
      <c r="F18" s="192"/>
      <c r="G18" s="193"/>
      <c r="H18" s="193"/>
      <c r="I18" s="190"/>
      <c r="J18" s="190"/>
    </row>
    <row r="19" spans="1:10" ht="13.5" customHeight="1">
      <c r="A19" s="29" t="s">
        <v>88</v>
      </c>
      <c r="B19" s="27" t="s">
        <v>89</v>
      </c>
      <c r="C19" s="21">
        <v>11345.04</v>
      </c>
      <c r="D19" s="22">
        <v>11314.92</v>
      </c>
      <c r="E19" s="21">
        <v>30.1200000000008</v>
      </c>
      <c r="F19" s="192"/>
      <c r="G19" s="193"/>
      <c r="H19" s="193"/>
      <c r="I19" s="190"/>
      <c r="J19" s="190"/>
    </row>
    <row r="20" spans="1:10" ht="13.5" customHeight="1">
      <c r="A20" s="29" t="s">
        <v>113</v>
      </c>
      <c r="B20" s="27" t="s">
        <v>114</v>
      </c>
      <c r="C20" s="21">
        <v>1506.18</v>
      </c>
      <c r="D20" s="22">
        <v>1506.18</v>
      </c>
      <c r="E20" s="21">
        <v>0</v>
      </c>
      <c r="F20" s="192"/>
      <c r="G20" s="193"/>
      <c r="H20" s="193"/>
      <c r="I20" s="190"/>
      <c r="J20" s="190"/>
    </row>
    <row r="21" spans="1:10" ht="13.5" customHeight="1">
      <c r="A21" s="29" t="s">
        <v>115</v>
      </c>
      <c r="B21" s="27" t="s">
        <v>116</v>
      </c>
      <c r="C21" s="21">
        <v>395588.04000000004</v>
      </c>
      <c r="D21" s="22">
        <v>276646.21999999997</v>
      </c>
      <c r="E21" s="21">
        <v>118941.82000000007</v>
      </c>
      <c r="F21" s="192"/>
      <c r="G21" s="193"/>
      <c r="H21" s="193"/>
      <c r="I21" s="190"/>
      <c r="J21" s="190"/>
    </row>
    <row r="22" spans="1:10" ht="15" customHeight="1">
      <c r="A22" s="30" t="s">
        <v>103</v>
      </c>
      <c r="B22" s="27" t="s">
        <v>104</v>
      </c>
      <c r="C22" s="21">
        <v>13623.530000000028</v>
      </c>
      <c r="D22" s="22">
        <v>503.26</v>
      </c>
      <c r="E22" s="21">
        <v>13120.270000000028</v>
      </c>
      <c r="F22" s="192"/>
      <c r="G22" s="193"/>
      <c r="H22" s="193"/>
      <c r="I22" s="190"/>
      <c r="J22" s="190"/>
    </row>
    <row r="23" spans="1:10" ht="15" customHeight="1">
      <c r="A23" s="29" t="s">
        <v>291</v>
      </c>
      <c r="B23" s="27" t="s">
        <v>333</v>
      </c>
      <c r="C23" s="21">
        <v>99064.69</v>
      </c>
      <c r="D23" s="22">
        <v>99064.69</v>
      </c>
      <c r="E23" s="21">
        <v>0</v>
      </c>
      <c r="F23" s="194">
        <f>SUM(E23:E24)</f>
        <v>0</v>
      </c>
      <c r="G23" s="193"/>
      <c r="H23" s="193"/>
      <c r="I23" s="190"/>
      <c r="J23" s="190"/>
    </row>
    <row r="24" spans="1:10" ht="14.25">
      <c r="A24" s="29" t="s">
        <v>90</v>
      </c>
      <c r="B24" s="27" t="s">
        <v>91</v>
      </c>
      <c r="C24" s="21">
        <v>95290.19</v>
      </c>
      <c r="D24" s="163">
        <v>95290.19</v>
      </c>
      <c r="E24" s="21">
        <v>0</v>
      </c>
      <c r="F24" s="192"/>
      <c r="G24" s="193"/>
      <c r="H24" s="193"/>
      <c r="I24" s="190"/>
      <c r="J24" s="190"/>
    </row>
    <row r="25" spans="1:10" ht="14.25">
      <c r="A25" s="17" t="s">
        <v>292</v>
      </c>
      <c r="B25" s="31" t="s">
        <v>293</v>
      </c>
      <c r="C25" s="110">
        <v>58917.02</v>
      </c>
      <c r="D25" s="110">
        <v>58917.02</v>
      </c>
      <c r="E25" s="110">
        <v>0</v>
      </c>
      <c r="F25" s="192"/>
      <c r="G25" s="193"/>
      <c r="H25" s="193"/>
      <c r="I25" s="190"/>
      <c r="J25" s="190"/>
    </row>
    <row r="26" spans="1:10" ht="14.25">
      <c r="A26" s="29" t="s">
        <v>294</v>
      </c>
      <c r="B26" s="27" t="s">
        <v>295</v>
      </c>
      <c r="C26" s="21">
        <v>58917.02</v>
      </c>
      <c r="D26" s="22">
        <v>58917.02</v>
      </c>
      <c r="E26" s="21">
        <v>0</v>
      </c>
      <c r="F26" s="192"/>
      <c r="G26" s="193"/>
      <c r="H26" s="193"/>
      <c r="I26" s="190"/>
      <c r="J26" s="190"/>
    </row>
    <row r="27" spans="1:10" ht="14.25">
      <c r="A27" s="17" t="s">
        <v>296</v>
      </c>
      <c r="B27" s="31" t="s">
        <v>297</v>
      </c>
      <c r="C27" s="110">
        <v>520163.25</v>
      </c>
      <c r="D27" s="110">
        <v>520163.25</v>
      </c>
      <c r="E27" s="110">
        <v>0</v>
      </c>
      <c r="F27" s="192"/>
      <c r="G27" s="193"/>
      <c r="H27" s="193"/>
      <c r="I27" s="190"/>
      <c r="J27" s="190"/>
    </row>
    <row r="28" spans="1:10" ht="14.25">
      <c r="A28" s="29" t="s">
        <v>298</v>
      </c>
      <c r="B28" s="27" t="s">
        <v>299</v>
      </c>
      <c r="C28" s="21">
        <v>520163.25</v>
      </c>
      <c r="D28" s="22">
        <v>520163.25</v>
      </c>
      <c r="E28" s="21">
        <v>0</v>
      </c>
      <c r="F28" s="192"/>
      <c r="G28" s="193"/>
      <c r="H28" s="193"/>
      <c r="I28" s="190"/>
      <c r="J28" s="190"/>
    </row>
    <row r="29" spans="1:10">
      <c r="A29" s="17" t="s">
        <v>300</v>
      </c>
      <c r="B29" s="31" t="s">
        <v>301</v>
      </c>
      <c r="C29" s="110">
        <v>418570.82000000007</v>
      </c>
      <c r="D29" s="110">
        <v>418570.82</v>
      </c>
      <c r="E29" s="110">
        <v>0</v>
      </c>
    </row>
    <row r="30" spans="1:10">
      <c r="A30" s="29" t="s">
        <v>302</v>
      </c>
      <c r="B30" s="32" t="s">
        <v>303</v>
      </c>
      <c r="C30" s="140">
        <v>418570.82000000007</v>
      </c>
      <c r="D30" s="22">
        <v>418570.82</v>
      </c>
      <c r="E30" s="140">
        <v>0</v>
      </c>
      <c r="J30" s="176"/>
    </row>
    <row r="31" spans="1:10">
      <c r="A31" s="21"/>
      <c r="B31" s="124" t="s">
        <v>92</v>
      </c>
      <c r="C31" s="126">
        <v>110940512.99999999</v>
      </c>
      <c r="D31" s="126">
        <v>81862475.769999996</v>
      </c>
      <c r="E31" s="126">
        <v>29078037.229999989</v>
      </c>
      <c r="F31" s="176"/>
    </row>
    <row r="32" spans="1:10">
      <c r="A32" s="17">
        <v>2</v>
      </c>
      <c r="B32" s="57" t="s">
        <v>93</v>
      </c>
      <c r="C32" s="131">
        <v>51106154</v>
      </c>
      <c r="D32" s="130">
        <v>28175197.169999998</v>
      </c>
      <c r="E32" s="131">
        <v>22930956.830000002</v>
      </c>
    </row>
    <row r="33" spans="1:5">
      <c r="A33" s="17">
        <v>24</v>
      </c>
      <c r="B33" s="50" t="s">
        <v>304</v>
      </c>
      <c r="C33" s="110">
        <v>0</v>
      </c>
      <c r="D33" s="109">
        <v>1943.04</v>
      </c>
      <c r="E33" s="110">
        <v>-1943.04</v>
      </c>
    </row>
    <row r="34" spans="1:5">
      <c r="A34" s="28" t="s">
        <v>305</v>
      </c>
      <c r="B34" s="22" t="s">
        <v>306</v>
      </c>
      <c r="C34" s="21">
        <v>0</v>
      </c>
      <c r="D34" s="104">
        <v>1943.04</v>
      </c>
      <c r="E34" s="21">
        <v>-1943.04</v>
      </c>
    </row>
    <row r="35" spans="1:5">
      <c r="A35" s="58">
        <v>28</v>
      </c>
      <c r="B35" s="50" t="s">
        <v>107</v>
      </c>
      <c r="C35" s="110">
        <v>51106154</v>
      </c>
      <c r="D35" s="109">
        <v>28173254.129999999</v>
      </c>
      <c r="E35" s="110">
        <v>22932899.870000001</v>
      </c>
    </row>
    <row r="36" spans="1:5">
      <c r="A36" s="21" t="s">
        <v>117</v>
      </c>
      <c r="B36" s="22" t="s">
        <v>118</v>
      </c>
      <c r="C36" s="21">
        <v>37564316</v>
      </c>
      <c r="D36" s="22">
        <v>28173254.129999999</v>
      </c>
      <c r="E36" s="21">
        <v>9391061.870000001</v>
      </c>
    </row>
    <row r="37" spans="1:5">
      <c r="A37" s="21" t="s">
        <v>370</v>
      </c>
      <c r="B37" s="22" t="s">
        <v>371</v>
      </c>
      <c r="C37" s="21">
        <v>13541838</v>
      </c>
      <c r="D37" s="22">
        <v>0</v>
      </c>
      <c r="E37" s="21">
        <v>13541838</v>
      </c>
    </row>
    <row r="38" spans="1:5">
      <c r="A38" s="17">
        <v>3</v>
      </c>
      <c r="B38" s="50" t="s">
        <v>94</v>
      </c>
      <c r="C38" s="110"/>
      <c r="D38" s="163"/>
      <c r="E38" s="51"/>
    </row>
    <row r="39" spans="1:5">
      <c r="A39" s="17">
        <v>36</v>
      </c>
      <c r="B39" s="18" t="s">
        <v>95</v>
      </c>
      <c r="C39" s="110">
        <v>26585948</v>
      </c>
      <c r="D39" s="110">
        <v>7733385.2000000002</v>
      </c>
      <c r="E39" s="110">
        <v>18852562.800000001</v>
      </c>
    </row>
    <row r="40" spans="1:5" ht="14.25" customHeight="1">
      <c r="A40" s="29" t="s">
        <v>96</v>
      </c>
      <c r="B40" s="71" t="s">
        <v>106</v>
      </c>
      <c r="C40" s="21">
        <v>19313037</v>
      </c>
      <c r="D40" s="22">
        <v>7733385.2000000002</v>
      </c>
      <c r="E40" s="21">
        <v>11579651.800000001</v>
      </c>
    </row>
    <row r="41" spans="1:5" ht="14.25" customHeight="1">
      <c r="A41" s="29" t="s">
        <v>372</v>
      </c>
      <c r="B41" s="32" t="s">
        <v>373</v>
      </c>
      <c r="C41" s="140">
        <v>7272911</v>
      </c>
      <c r="D41" s="164">
        <v>0</v>
      </c>
      <c r="E41" s="140">
        <v>7272911</v>
      </c>
    </row>
    <row r="42" spans="1:5">
      <c r="A42" s="21"/>
      <c r="B42" s="124" t="s">
        <v>97</v>
      </c>
      <c r="C42" s="126">
        <v>77692102</v>
      </c>
      <c r="D42" s="126">
        <v>35908582.369999997</v>
      </c>
      <c r="E42" s="126">
        <v>41783519.630000003</v>
      </c>
    </row>
    <row r="43" spans="1:5">
      <c r="A43" s="17">
        <v>37</v>
      </c>
      <c r="B43" s="73" t="s">
        <v>98</v>
      </c>
      <c r="C43" s="131">
        <v>4384111</v>
      </c>
      <c r="D43" s="130">
        <v>8643557.1799999997</v>
      </c>
      <c r="E43" s="165">
        <v>-4259446.18</v>
      </c>
    </row>
    <row r="44" spans="1:5" ht="25.5" customHeight="1">
      <c r="A44" s="30" t="s">
        <v>99</v>
      </c>
      <c r="B44" s="27" t="s">
        <v>100</v>
      </c>
      <c r="C44" s="166">
        <v>4384111</v>
      </c>
      <c r="D44" s="22">
        <v>8643557.1799999997</v>
      </c>
      <c r="E44" s="167">
        <v>-4259446.18</v>
      </c>
    </row>
    <row r="45" spans="1:5" ht="12.75" customHeight="1">
      <c r="A45" s="168">
        <v>38</v>
      </c>
      <c r="B45" s="44" t="s">
        <v>374</v>
      </c>
      <c r="C45" s="169">
        <v>8950932</v>
      </c>
      <c r="D45" s="169">
        <v>9170124.7100000009</v>
      </c>
      <c r="E45" s="169">
        <v>-219192.71000000089</v>
      </c>
    </row>
    <row r="46" spans="1:5" ht="13.5" customHeight="1">
      <c r="A46" s="97" t="s">
        <v>375</v>
      </c>
      <c r="B46" s="170" t="s">
        <v>376</v>
      </c>
      <c r="C46" s="171">
        <v>8950932</v>
      </c>
      <c r="D46" s="172">
        <v>9170124.7100000009</v>
      </c>
      <c r="E46" s="120">
        <v>-219192.71000000089</v>
      </c>
    </row>
    <row r="47" spans="1:5">
      <c r="A47" s="173"/>
      <c r="B47" s="124" t="s">
        <v>101</v>
      </c>
      <c r="C47" s="126">
        <v>201967658</v>
      </c>
      <c r="D47" s="126">
        <v>135584740.03</v>
      </c>
      <c r="E47" s="126">
        <v>66382917.969999984</v>
      </c>
    </row>
    <row r="48" spans="1:5" s="174" customFormat="1" ht="11.25"/>
    <row r="49" spans="1:5" s="174" customFormat="1" ht="11.25">
      <c r="C49" s="184"/>
    </row>
    <row r="50" spans="1:5" s="174" customFormat="1" ht="11.25">
      <c r="C50" s="184"/>
    </row>
    <row r="51" spans="1:5" s="174" customFormat="1" ht="11.25"/>
    <row r="52" spans="1:5" s="174" customFormat="1" ht="11.25"/>
    <row r="53" spans="1:5" s="154" customFormat="1" ht="11.25">
      <c r="A53" s="174"/>
      <c r="D53" s="175"/>
    </row>
    <row r="54" spans="1:5">
      <c r="A54" s="174"/>
      <c r="D54" s="176"/>
    </row>
    <row r="55" spans="1:5">
      <c r="A55" s="201" t="s">
        <v>363</v>
      </c>
      <c r="B55" s="201"/>
      <c r="C55" s="201"/>
      <c r="D55" s="201"/>
      <c r="E55" s="201"/>
    </row>
    <row r="56" spans="1:5">
      <c r="A56" s="202" t="s">
        <v>362</v>
      </c>
      <c r="B56" s="202"/>
      <c r="C56" s="202"/>
      <c r="D56" s="202"/>
      <c r="E56" s="202"/>
    </row>
    <row r="57" spans="1:5" ht="15">
      <c r="A57" s="198"/>
      <c r="B57" s="198"/>
      <c r="C57" s="177"/>
    </row>
    <row r="61" spans="1:5" ht="15">
      <c r="A61" s="200"/>
      <c r="B61" s="200"/>
      <c r="C61" s="200"/>
      <c r="D61" s="200"/>
      <c r="E61" s="200"/>
    </row>
    <row r="62" spans="1:5" ht="15">
      <c r="A62" s="200"/>
      <c r="B62" s="200"/>
      <c r="C62" s="200"/>
      <c r="D62" s="200"/>
      <c r="E62" s="200"/>
    </row>
  </sheetData>
  <mergeCells count="8">
    <mergeCell ref="A62:E62"/>
    <mergeCell ref="A57:B57"/>
    <mergeCell ref="A2:E2"/>
    <mergeCell ref="A3:E3"/>
    <mergeCell ref="A4:E4"/>
    <mergeCell ref="A61:E61"/>
    <mergeCell ref="A55:E55"/>
    <mergeCell ref="A56:E56"/>
  </mergeCells>
  <phoneticPr fontId="0" type="noConversion"/>
  <printOptions horizontalCentered="1"/>
  <pageMargins left="0.15748031496062992" right="0.15748031496062992" top="0.56000000000000005" bottom="1.23" header="0" footer="1.2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ESTADO EJECUCION INTEGRADO</vt:lpstr>
      <vt:lpstr>GASTOS</vt:lpstr>
      <vt:lpstr>INGRESOS</vt:lpstr>
      <vt:lpstr>GASTOS!Área_de_impresión</vt:lpstr>
      <vt:lpstr>INGRESOS!Área_de_impresión</vt:lpstr>
      <vt:lpstr>'ESTADO EJECUCION INTEGRADO'!Títulos_a_imprimir</vt:lpstr>
      <vt:lpstr>GASTOS!Títulos_a_imprimir</vt:lpstr>
    </vt:vector>
  </TitlesOfParts>
  <Company>EMAAPQ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F01028</dc:creator>
  <cp:lastModifiedBy>Yolanda.Molina</cp:lastModifiedBy>
  <cp:lastPrinted>2010-10-21T17:16:11Z</cp:lastPrinted>
  <dcterms:created xsi:type="dcterms:W3CDTF">2006-05-12T13:16:46Z</dcterms:created>
  <dcterms:modified xsi:type="dcterms:W3CDTF">2010-10-21T17:23:49Z</dcterms:modified>
</cp:coreProperties>
</file>